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9.xml" ContentType="application/vnd.openxmlformats-officedocument.drawingml.chart+xml"/>
  <Override PartName="/xl/drawings/drawing3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935"/>
  </bookViews>
  <sheets>
    <sheet name="Índice" sheetId="29" r:id="rId1"/>
    <sheet name="1.a" sheetId="1" r:id="rId2"/>
    <sheet name="1.b" sheetId="2" r:id="rId3"/>
    <sheet name="1.c" sheetId="3" r:id="rId4"/>
    <sheet name="2" sheetId="4" r:id="rId5"/>
    <sheet name="3" sheetId="5" r:id="rId6"/>
    <sheet name="4.a" sheetId="16" r:id="rId7"/>
    <sheet name="4.b" sheetId="17" r:id="rId8"/>
    <sheet name="4.c" sheetId="18" r:id="rId9"/>
    <sheet name="4.d" sheetId="19" r:id="rId10"/>
    <sheet name="4.e" sheetId="20" r:id="rId11"/>
    <sheet name="4.f" sheetId="21" r:id="rId12"/>
    <sheet name="4.g" sheetId="22" r:id="rId13"/>
    <sheet name="4.h" sheetId="23" r:id="rId14"/>
    <sheet name="4.i" sheetId="24" r:id="rId15"/>
    <sheet name="4.j" sheetId="25" r:id="rId16"/>
    <sheet name="5.a" sheetId="26" r:id="rId17"/>
    <sheet name="5.b" sheetId="27" r:id="rId18"/>
    <sheet name="5.c" sheetId="28" r:id="rId19"/>
    <sheet name="G1" sheetId="6" r:id="rId20"/>
    <sheet name="G2" sheetId="7" r:id="rId21"/>
    <sheet name="G3" sheetId="8" r:id="rId22"/>
    <sheet name="G4" sheetId="9" r:id="rId23"/>
    <sheet name="G5" sheetId="10" r:id="rId24"/>
    <sheet name="G6" sheetId="11" r:id="rId25"/>
    <sheet name="G7" sheetId="12" r:id="rId26"/>
    <sheet name="G8" sheetId="13" r:id="rId27"/>
    <sheet name="G9" sheetId="14" r:id="rId28"/>
    <sheet name="G10" sheetId="15" r:id="rId29"/>
  </sheets>
  <externalReferences>
    <externalReference r:id="rId30"/>
  </externalReferences>
  <definedNames>
    <definedName name="_xlnm._FilterDatabase" localSheetId="6" hidden="1">'4.a'!$A$9:$AO$24</definedName>
    <definedName name="_xlnm.Print_Area" localSheetId="1">'1.a'!$A$4:$J$28</definedName>
    <definedName name="_xlnm.Print_Area" localSheetId="2">'1.b'!$A$4:$J$28</definedName>
    <definedName name="_xlnm.Print_Area" localSheetId="3">'1.c'!$A$4:$G$24</definedName>
    <definedName name="_xlnm.Print_Area" localSheetId="4">'2'!$A$4:$H$30</definedName>
    <definedName name="_xlnm.Print_Area" localSheetId="5">'3'!$A$4:$D$18</definedName>
    <definedName name="_xlnm.Print_Area" localSheetId="6">'4.a'!$A$4:$AN$29</definedName>
    <definedName name="_xlnm.Print_Area" localSheetId="7">'4.b'!$A$4:$J$28</definedName>
    <definedName name="_xlnm.Print_Area" localSheetId="8">'4.c'!$A$4:$AN$29</definedName>
    <definedName name="_xlnm.Print_Area" localSheetId="9">'4.d'!$A$4:$J$28</definedName>
    <definedName name="_xlnm.Print_Area" localSheetId="10">'4.e'!$A$4:$V$28</definedName>
    <definedName name="_xlnm.Print_Area" localSheetId="11">'4.f'!$A$4:$AN$29</definedName>
    <definedName name="_xlnm.Print_Area" localSheetId="12">'4.g'!$A$4:$AH$29</definedName>
    <definedName name="_xlnm.Print_Area" localSheetId="13">'4.h'!$A$4:$AH$29</definedName>
    <definedName name="_xlnm.Print_Area" localSheetId="14">'4.i'!$A$4:$J$28</definedName>
    <definedName name="_xlnm.Print_Area" localSheetId="15">'4.j'!$A$4:$J$28</definedName>
    <definedName name="_xlnm.Print_Area" localSheetId="16">'5.a'!$A$4:$AT$49</definedName>
    <definedName name="_xlnm.Print_Area" localSheetId="17">'5.b'!$A$4:$AB$29</definedName>
    <definedName name="_xlnm.Print_Area" localSheetId="18">'5.c'!$A$4:$V$29</definedName>
    <definedName name="_xlnm.Print_Area" localSheetId="19">'G1'!$A$4:$R$28</definedName>
    <definedName name="_xlnm.Print_Area" localSheetId="28">'G10'!$A$4:$N$28</definedName>
    <definedName name="_xlnm.Print_Area" localSheetId="20">'G2'!$A$4:$S$32</definedName>
    <definedName name="_xlnm.Print_Area" localSheetId="21">'G3'!$A$4:$M$22</definedName>
    <definedName name="_xlnm.Print_Area" localSheetId="22">'G4'!$A$4:$N$30</definedName>
    <definedName name="_xlnm.Print_Area" localSheetId="23">'G5'!$A$4:$Q$30</definedName>
    <definedName name="_xlnm.Print_Area" localSheetId="24">'G6'!$A$4:$K$22</definedName>
    <definedName name="_xlnm.Print_Area" localSheetId="25">'G7'!$A$4:$K$20</definedName>
    <definedName name="_xlnm.Print_Area" localSheetId="26">'G8'!$A$4:$O$28</definedName>
    <definedName name="_xlnm.Print_Area" localSheetId="27">'G9'!$A$4:$M$28</definedName>
    <definedName name="_xlnm.Print_Area" localSheetId="0">Índice!$A$4:$K$41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5" i="6" l="1"/>
  <c r="N25" i="7"/>
  <c r="N27" i="7"/>
  <c r="N28" i="7"/>
  <c r="I24" i="2"/>
  <c r="E19" i="3"/>
  <c r="H24" i="2"/>
  <c r="E17" i="3"/>
  <c r="G24" i="2"/>
  <c r="E15" i="3"/>
  <c r="F24" i="2"/>
  <c r="E13" i="3"/>
  <c r="E24" i="2"/>
  <c r="E11" i="3"/>
  <c r="D24" i="2"/>
  <c r="E9" i="3"/>
  <c r="I24" i="1"/>
  <c r="D19" i="3"/>
  <c r="F19" i="3"/>
  <c r="C39" i="29"/>
  <c r="C38" i="29"/>
  <c r="C36" i="29"/>
  <c r="C35" i="29"/>
  <c r="C34" i="29"/>
  <c r="C33" i="29"/>
  <c r="C32" i="29"/>
  <c r="C31" i="29"/>
  <c r="C30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P25" i="10"/>
  <c r="O25" i="10"/>
  <c r="N25" i="10"/>
  <c r="M25" i="10"/>
  <c r="M24" i="9"/>
  <c r="L24" i="9"/>
  <c r="R25" i="7"/>
  <c r="Q25" i="7"/>
  <c r="P25" i="7"/>
  <c r="O25" i="7"/>
  <c r="Q25" i="6"/>
  <c r="P25" i="6"/>
  <c r="O25" i="6"/>
  <c r="N25" i="6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D25" i="27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AI23" i="26"/>
  <c r="AJ23" i="26"/>
  <c r="AK23" i="26"/>
  <c r="AL23" i="26"/>
  <c r="AM23" i="26"/>
  <c r="AN23" i="26"/>
  <c r="AO23" i="26"/>
  <c r="AP23" i="26"/>
  <c r="AQ23" i="26"/>
  <c r="AR23" i="26"/>
  <c r="AS23" i="26"/>
  <c r="D23" i="26"/>
  <c r="AI18" i="21"/>
  <c r="AC10" i="23"/>
  <c r="AD10" i="23"/>
  <c r="AE10" i="23"/>
  <c r="AF10" i="23"/>
  <c r="AG10" i="23"/>
  <c r="AC11" i="23"/>
  <c r="AD11" i="23"/>
  <c r="AE11" i="23"/>
  <c r="AF11" i="23"/>
  <c r="AG11" i="23"/>
  <c r="AC12" i="23"/>
  <c r="AD12" i="23"/>
  <c r="AE12" i="23"/>
  <c r="AF12" i="23"/>
  <c r="AG12" i="23"/>
  <c r="AC13" i="23"/>
  <c r="AD13" i="23"/>
  <c r="AE13" i="23"/>
  <c r="AF13" i="23"/>
  <c r="AG13" i="23"/>
  <c r="AC14" i="23"/>
  <c r="AD14" i="23"/>
  <c r="AE14" i="23"/>
  <c r="AF14" i="23"/>
  <c r="AG14" i="23"/>
  <c r="AC15" i="23"/>
  <c r="AD15" i="23"/>
  <c r="AE15" i="23"/>
  <c r="AF15" i="23"/>
  <c r="AG15" i="23"/>
  <c r="AC16" i="23"/>
  <c r="AD16" i="23"/>
  <c r="AE16" i="23"/>
  <c r="AF16" i="23"/>
  <c r="AG16" i="23"/>
  <c r="AC17" i="23"/>
  <c r="AD17" i="23"/>
  <c r="AE17" i="23"/>
  <c r="AF17" i="23"/>
  <c r="AG17" i="23"/>
  <c r="AC18" i="23"/>
  <c r="AD18" i="23"/>
  <c r="AE18" i="23"/>
  <c r="AF18" i="23"/>
  <c r="AG18" i="23"/>
  <c r="AC19" i="23"/>
  <c r="AD19" i="23"/>
  <c r="AE19" i="23"/>
  <c r="AF19" i="23"/>
  <c r="AG19" i="23"/>
  <c r="AC20" i="23"/>
  <c r="AD20" i="23"/>
  <c r="AE20" i="23"/>
  <c r="AF20" i="23"/>
  <c r="AG20" i="23"/>
  <c r="AC21" i="23"/>
  <c r="AD21" i="23"/>
  <c r="AE21" i="23"/>
  <c r="AF21" i="23"/>
  <c r="AG21" i="23"/>
  <c r="AC22" i="23"/>
  <c r="AD22" i="23"/>
  <c r="AE22" i="23"/>
  <c r="AF22" i="23"/>
  <c r="AG22" i="23"/>
  <c r="AC23" i="23"/>
  <c r="AD23" i="23"/>
  <c r="AE23" i="23"/>
  <c r="AF23" i="23"/>
  <c r="AG23" i="23"/>
  <c r="AC24" i="23"/>
  <c r="AD24" i="23"/>
  <c r="AE24" i="23"/>
  <c r="AF24" i="23"/>
  <c r="AG24" i="23"/>
  <c r="AB11" i="23"/>
  <c r="AB12" i="23"/>
  <c r="AB13" i="23"/>
  <c r="AB14" i="23"/>
  <c r="AB15" i="23"/>
  <c r="AB16" i="23"/>
  <c r="AB17" i="23"/>
  <c r="AB18" i="23"/>
  <c r="AB19" i="23"/>
  <c r="AB20" i="23"/>
  <c r="AB21" i="23"/>
  <c r="AB22" i="23"/>
  <c r="AB23" i="23"/>
  <c r="AB24" i="23"/>
  <c r="AB10" i="23"/>
  <c r="AC10" i="22"/>
  <c r="AD10" i="22"/>
  <c r="AE10" i="22"/>
  <c r="AF10" i="22"/>
  <c r="AG10" i="22"/>
  <c r="AC11" i="22"/>
  <c r="AD11" i="22"/>
  <c r="AE11" i="22"/>
  <c r="AF11" i="22"/>
  <c r="AG11" i="22"/>
  <c r="AC12" i="22"/>
  <c r="AD12" i="22"/>
  <c r="AE12" i="22"/>
  <c r="AF12" i="22"/>
  <c r="AG12" i="22"/>
  <c r="AC13" i="22"/>
  <c r="AD13" i="22"/>
  <c r="AE13" i="22"/>
  <c r="AF13" i="22"/>
  <c r="AG13" i="22"/>
  <c r="AC14" i="22"/>
  <c r="AD14" i="22"/>
  <c r="AE14" i="22"/>
  <c r="AF14" i="22"/>
  <c r="AG14" i="22"/>
  <c r="AC15" i="22"/>
  <c r="AD15" i="22"/>
  <c r="AE15" i="22"/>
  <c r="AF15" i="22"/>
  <c r="AG15" i="22"/>
  <c r="AC16" i="22"/>
  <c r="AD16" i="22"/>
  <c r="AE16" i="22"/>
  <c r="AF16" i="22"/>
  <c r="AG16" i="22"/>
  <c r="AC17" i="22"/>
  <c r="AD17" i="22"/>
  <c r="AE17" i="22"/>
  <c r="AF17" i="22"/>
  <c r="AG17" i="22"/>
  <c r="AC18" i="22"/>
  <c r="AD18" i="22"/>
  <c r="AE18" i="22"/>
  <c r="AF18" i="22"/>
  <c r="AG18" i="22"/>
  <c r="AC19" i="22"/>
  <c r="AD19" i="22"/>
  <c r="AE19" i="22"/>
  <c r="AF19" i="22"/>
  <c r="AG19" i="22"/>
  <c r="AC20" i="22"/>
  <c r="AD20" i="22"/>
  <c r="AE20" i="22"/>
  <c r="AF20" i="22"/>
  <c r="AG20" i="22"/>
  <c r="AC21" i="22"/>
  <c r="AD21" i="22"/>
  <c r="AE21" i="22"/>
  <c r="AF21" i="22"/>
  <c r="AG21" i="22"/>
  <c r="AC22" i="22"/>
  <c r="AD22" i="22"/>
  <c r="AE22" i="22"/>
  <c r="AF22" i="22"/>
  <c r="AG22" i="22"/>
  <c r="AC23" i="22"/>
  <c r="AD23" i="22"/>
  <c r="AE23" i="22"/>
  <c r="AF23" i="22"/>
  <c r="AG23" i="22"/>
  <c r="AC24" i="22"/>
  <c r="AD24" i="22"/>
  <c r="AE24" i="22"/>
  <c r="AF24" i="22"/>
  <c r="AG24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24" i="22"/>
  <c r="AB10" i="22"/>
  <c r="AI10" i="21"/>
  <c r="AJ10" i="21"/>
  <c r="AK10" i="21"/>
  <c r="AL10" i="21"/>
  <c r="AM10" i="21"/>
  <c r="AI11" i="21"/>
  <c r="AJ11" i="21"/>
  <c r="AK11" i="21"/>
  <c r="AL11" i="21"/>
  <c r="AM11" i="21"/>
  <c r="AI12" i="21"/>
  <c r="AJ12" i="21"/>
  <c r="AK12" i="21"/>
  <c r="AL12" i="21"/>
  <c r="AM12" i="21"/>
  <c r="AI13" i="21"/>
  <c r="AJ13" i="21"/>
  <c r="AK13" i="21"/>
  <c r="AL13" i="21"/>
  <c r="AM13" i="21"/>
  <c r="AI14" i="21"/>
  <c r="AJ14" i="21"/>
  <c r="AK14" i="21"/>
  <c r="AL14" i="21"/>
  <c r="AM14" i="21"/>
  <c r="AI15" i="21"/>
  <c r="AJ15" i="21"/>
  <c r="AK15" i="21"/>
  <c r="AL15" i="21"/>
  <c r="AM15" i="21"/>
  <c r="AI16" i="21"/>
  <c r="AJ16" i="21"/>
  <c r="AK16" i="21"/>
  <c r="AL16" i="21"/>
  <c r="AM16" i="21"/>
  <c r="AI17" i="21"/>
  <c r="AJ17" i="21"/>
  <c r="AK17" i="21"/>
  <c r="AL17" i="21"/>
  <c r="AM17" i="21"/>
  <c r="AJ18" i="21"/>
  <c r="AK18" i="21"/>
  <c r="AL18" i="21"/>
  <c r="AM18" i="21"/>
  <c r="AI19" i="21"/>
  <c r="AJ19" i="21"/>
  <c r="AK19" i="21"/>
  <c r="AL19" i="21"/>
  <c r="AM19" i="21"/>
  <c r="AI20" i="21"/>
  <c r="AJ20" i="21"/>
  <c r="AK20" i="21"/>
  <c r="AL20" i="21"/>
  <c r="AM20" i="21"/>
  <c r="AI21" i="21"/>
  <c r="AJ21" i="21"/>
  <c r="AK21" i="21"/>
  <c r="AL21" i="21"/>
  <c r="AM21" i="21"/>
  <c r="AI22" i="21"/>
  <c r="AJ22" i="21"/>
  <c r="AK22" i="21"/>
  <c r="AL22" i="21"/>
  <c r="AM22" i="21"/>
  <c r="AI23" i="21"/>
  <c r="AJ23" i="21"/>
  <c r="AK23" i="21"/>
  <c r="AL23" i="21"/>
  <c r="AM23" i="21"/>
  <c r="AI24" i="21"/>
  <c r="AJ24" i="21"/>
  <c r="AK24" i="21"/>
  <c r="AL24" i="21"/>
  <c r="AM24" i="21"/>
  <c r="AH11" i="21"/>
  <c r="AH12" i="21"/>
  <c r="AH13" i="21"/>
  <c r="AH14" i="21"/>
  <c r="AH15" i="21"/>
  <c r="AH16" i="21"/>
  <c r="AH17" i="21"/>
  <c r="AH18" i="21"/>
  <c r="AH19" i="21"/>
  <c r="AH20" i="21"/>
  <c r="AH21" i="21"/>
  <c r="AH22" i="21"/>
  <c r="AH23" i="21"/>
  <c r="AH24" i="21"/>
  <c r="AH10" i="21"/>
  <c r="Q11" i="20"/>
  <c r="R11" i="20"/>
  <c r="U11" i="20"/>
  <c r="Q13" i="20"/>
  <c r="R13" i="20"/>
  <c r="S13" i="20"/>
  <c r="T13" i="20"/>
  <c r="U13" i="20"/>
  <c r="P11" i="20"/>
  <c r="P13" i="20"/>
  <c r="AH14" i="16"/>
  <c r="AH14" i="18"/>
  <c r="J14" i="28"/>
  <c r="D14" i="28"/>
  <c r="P14" i="28"/>
  <c r="AH10" i="16"/>
  <c r="AH10" i="18"/>
  <c r="J10" i="28"/>
  <c r="E10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G10" i="28"/>
  <c r="H10" i="28"/>
  <c r="I10" i="28"/>
  <c r="AI10" i="16"/>
  <c r="AI10" i="18"/>
  <c r="K10" i="28"/>
  <c r="AJ10" i="16"/>
  <c r="AJ10" i="18"/>
  <c r="L10" i="28"/>
  <c r="AK10" i="16"/>
  <c r="AK10" i="1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AL10" i="16"/>
  <c r="AL10" i="1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T10" i="28"/>
  <c r="AM10" i="16"/>
  <c r="AM10" i="18"/>
  <c r="O10" i="28"/>
  <c r="D10" i="28"/>
  <c r="P10" i="28"/>
  <c r="E11" i="28"/>
  <c r="G11" i="28"/>
  <c r="S11" i="28"/>
  <c r="H11" i="28"/>
  <c r="T11" i="28"/>
  <c r="I11" i="28"/>
  <c r="AH11" i="16"/>
  <c r="AH11" i="18"/>
  <c r="J11" i="28"/>
  <c r="D11" i="28"/>
  <c r="P11" i="28"/>
  <c r="AI11" i="16"/>
  <c r="AI11" i="1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AJ11" i="16"/>
  <c r="AJ11" i="18"/>
  <c r="L11" i="28"/>
  <c r="R11" i="28"/>
  <c r="AK11" i="16"/>
  <c r="AK11" i="18"/>
  <c r="AL11" i="16"/>
  <c r="AL11" i="18"/>
  <c r="AM11" i="16"/>
  <c r="AM11" i="18"/>
  <c r="O11" i="28"/>
  <c r="U11" i="28"/>
  <c r="E12" i="28"/>
  <c r="G12" i="28"/>
  <c r="S12" i="28"/>
  <c r="H12" i="28"/>
  <c r="I12" i="28"/>
  <c r="AH12" i="16"/>
  <c r="AH12" i="18"/>
  <c r="J12" i="28"/>
  <c r="AI12" i="16"/>
  <c r="AI12" i="18"/>
  <c r="AJ12" i="16"/>
  <c r="AJ12" i="18"/>
  <c r="L12" i="28"/>
  <c r="R12" i="28"/>
  <c r="AK12" i="16"/>
  <c r="AK12" i="18"/>
  <c r="AL12" i="16"/>
  <c r="AL12" i="18"/>
  <c r="AM12" i="16"/>
  <c r="AM12" i="18"/>
  <c r="O12" i="28"/>
  <c r="U12" i="28"/>
  <c r="D12" i="28"/>
  <c r="P12" i="28"/>
  <c r="E13" i="28"/>
  <c r="Q13" i="28"/>
  <c r="G13" i="28"/>
  <c r="H13" i="28"/>
  <c r="I13" i="28"/>
  <c r="O13" i="28"/>
  <c r="U13" i="28"/>
  <c r="AH13" i="16"/>
  <c r="AH13" i="18"/>
  <c r="J13" i="28"/>
  <c r="AI13" i="16"/>
  <c r="AI13" i="18"/>
  <c r="AJ13" i="16"/>
  <c r="AJ13" i="18"/>
  <c r="L13" i="28"/>
  <c r="AK13" i="16"/>
  <c r="AK13" i="18"/>
  <c r="AL13" i="16"/>
  <c r="AL13" i="18"/>
  <c r="AM13" i="16"/>
  <c r="AM13" i="18"/>
  <c r="D13" i="28"/>
  <c r="E14" i="28"/>
  <c r="G14" i="28"/>
  <c r="H14" i="28"/>
  <c r="T14" i="28"/>
  <c r="I14" i="28"/>
  <c r="O14" i="28"/>
  <c r="U14" i="28"/>
  <c r="AI14" i="16"/>
  <c r="AI14" i="18"/>
  <c r="Q14" i="28"/>
  <c r="AJ14" i="16"/>
  <c r="AJ14" i="18"/>
  <c r="L14" i="28"/>
  <c r="R14" i="28"/>
  <c r="AK14" i="16"/>
  <c r="AK14" i="18"/>
  <c r="AL14" i="16"/>
  <c r="AL14" i="18"/>
  <c r="AM14" i="16"/>
  <c r="AM14" i="18"/>
  <c r="E15" i="28"/>
  <c r="Q15" i="28"/>
  <c r="L15" i="28"/>
  <c r="R15" i="28"/>
  <c r="G15" i="28"/>
  <c r="H15" i="28"/>
  <c r="I15" i="28"/>
  <c r="O15" i="28"/>
  <c r="U15" i="28"/>
  <c r="AH15" i="16"/>
  <c r="AH15" i="18"/>
  <c r="J15" i="28"/>
  <c r="AI15" i="16"/>
  <c r="AI15" i="18"/>
  <c r="AJ15" i="16"/>
  <c r="AJ15" i="18"/>
  <c r="L16" i="28"/>
  <c r="L17" i="28"/>
  <c r="L18" i="28"/>
  <c r="L19" i="28"/>
  <c r="L20" i="28"/>
  <c r="L21" i="28"/>
  <c r="L22" i="28"/>
  <c r="L23" i="28"/>
  <c r="L24" i="28"/>
  <c r="L25" i="28"/>
  <c r="AK15" i="16"/>
  <c r="AK15" i="18"/>
  <c r="S15" i="28"/>
  <c r="AL15" i="16"/>
  <c r="AL15" i="18"/>
  <c r="T15" i="28"/>
  <c r="AM15" i="16"/>
  <c r="AM15" i="18"/>
  <c r="D15" i="28"/>
  <c r="E16" i="28"/>
  <c r="G16" i="28"/>
  <c r="S16" i="28"/>
  <c r="H16" i="28"/>
  <c r="T16" i="28"/>
  <c r="I16" i="28"/>
  <c r="AH16" i="16"/>
  <c r="AH16" i="18"/>
  <c r="J16" i="28"/>
  <c r="D16" i="28"/>
  <c r="P16" i="28"/>
  <c r="AI16" i="16"/>
  <c r="AI16" i="18"/>
  <c r="Q16" i="28"/>
  <c r="AJ16" i="16"/>
  <c r="AJ16" i="18"/>
  <c r="R16" i="28"/>
  <c r="AK16" i="16"/>
  <c r="AK16" i="18"/>
  <c r="AL16" i="16"/>
  <c r="AL16" i="18"/>
  <c r="AM16" i="16"/>
  <c r="AM16" i="18"/>
  <c r="O16" i="28"/>
  <c r="U16" i="28"/>
  <c r="E17" i="28"/>
  <c r="R17" i="28"/>
  <c r="G17" i="28"/>
  <c r="S17" i="28"/>
  <c r="H17" i="28"/>
  <c r="I17" i="28"/>
  <c r="AH17" i="16"/>
  <c r="AH17" i="18"/>
  <c r="J17" i="28"/>
  <c r="AI17" i="16"/>
  <c r="AI17" i="18"/>
  <c r="Q17" i="28"/>
  <c r="AJ17" i="16"/>
  <c r="AJ17" i="18"/>
  <c r="AK17" i="16"/>
  <c r="AK17" i="18"/>
  <c r="AL17" i="16"/>
  <c r="AL17" i="18"/>
  <c r="T17" i="28"/>
  <c r="AM17" i="16"/>
  <c r="AM17" i="18"/>
  <c r="O17" i="28"/>
  <c r="D17" i="28"/>
  <c r="P17" i="28"/>
  <c r="E18" i="28"/>
  <c r="G18" i="28"/>
  <c r="H18" i="28"/>
  <c r="T18" i="28"/>
  <c r="I18" i="28"/>
  <c r="O18" i="28"/>
  <c r="U18" i="28"/>
  <c r="AH18" i="16"/>
  <c r="AH18" i="18"/>
  <c r="J18" i="28"/>
  <c r="AI18" i="16"/>
  <c r="AI18" i="18"/>
  <c r="AJ18" i="16"/>
  <c r="AJ18" i="18"/>
  <c r="AK18" i="16"/>
  <c r="AK18" i="18"/>
  <c r="S18" i="28"/>
  <c r="AL18" i="16"/>
  <c r="AL18" i="18"/>
  <c r="AM18" i="16"/>
  <c r="AM18" i="18"/>
  <c r="D18" i="28"/>
  <c r="P18" i="28"/>
  <c r="E19" i="28"/>
  <c r="R19" i="28"/>
  <c r="G19" i="28"/>
  <c r="S19" i="28"/>
  <c r="H19" i="28"/>
  <c r="I19" i="28"/>
  <c r="AH19" i="16"/>
  <c r="AH19" i="18"/>
  <c r="J19" i="28"/>
  <c r="AI19" i="16"/>
  <c r="AI19" i="18"/>
  <c r="Q19" i="28"/>
  <c r="AJ19" i="16"/>
  <c r="AJ19" i="18"/>
  <c r="AK19" i="16"/>
  <c r="AK19" i="18"/>
  <c r="AL19" i="16"/>
  <c r="AL19" i="18"/>
  <c r="AM19" i="16"/>
  <c r="AM19" i="18"/>
  <c r="O19" i="28"/>
  <c r="D19" i="28"/>
  <c r="E20" i="28"/>
  <c r="R20" i="28"/>
  <c r="G20" i="28"/>
  <c r="H20" i="28"/>
  <c r="I20" i="28"/>
  <c r="AH20" i="16"/>
  <c r="AH20" i="18"/>
  <c r="J20" i="28"/>
  <c r="AI20" i="16"/>
  <c r="AI20" i="18"/>
  <c r="Q20" i="28"/>
  <c r="AJ20" i="16"/>
  <c r="AJ20" i="18"/>
  <c r="AK20" i="16"/>
  <c r="AK20" i="18"/>
  <c r="AL20" i="16"/>
  <c r="AL20" i="18"/>
  <c r="AM20" i="16"/>
  <c r="AM20" i="18"/>
  <c r="O20" i="28"/>
  <c r="U20" i="28"/>
  <c r="D20" i="28"/>
  <c r="E21" i="28"/>
  <c r="G21" i="28"/>
  <c r="H21" i="28"/>
  <c r="I21" i="28"/>
  <c r="AH21" i="16"/>
  <c r="AH21" i="18"/>
  <c r="J21" i="28"/>
  <c r="AI21" i="16"/>
  <c r="AI21" i="18"/>
  <c r="Q21" i="28"/>
  <c r="AJ21" i="16"/>
  <c r="AJ21" i="18"/>
  <c r="R21" i="28"/>
  <c r="AK21" i="16"/>
  <c r="AK21" i="18"/>
  <c r="AL21" i="16"/>
  <c r="AL21" i="18"/>
  <c r="AM21" i="16"/>
  <c r="AM21" i="18"/>
  <c r="O21" i="28"/>
  <c r="D21" i="28"/>
  <c r="E22" i="28"/>
  <c r="Q22" i="28"/>
  <c r="R22" i="28"/>
  <c r="G22" i="28"/>
  <c r="H22" i="28"/>
  <c r="I22" i="28"/>
  <c r="O22" i="28"/>
  <c r="U22" i="28"/>
  <c r="AH22" i="16"/>
  <c r="AH22" i="18"/>
  <c r="J22" i="28"/>
  <c r="AI22" i="16"/>
  <c r="AI22" i="18"/>
  <c r="AJ22" i="16"/>
  <c r="AJ22" i="18"/>
  <c r="AK22" i="16"/>
  <c r="AK22" i="18"/>
  <c r="S22" i="28"/>
  <c r="AL22" i="16"/>
  <c r="AL22" i="18"/>
  <c r="AM22" i="16"/>
  <c r="AM22" i="18"/>
  <c r="D22" i="28"/>
  <c r="E23" i="28"/>
  <c r="R23" i="28"/>
  <c r="G23" i="28"/>
  <c r="H23" i="28"/>
  <c r="I23" i="28"/>
  <c r="AH23" i="16"/>
  <c r="AH23" i="18"/>
  <c r="J23" i="28"/>
  <c r="AI23" i="16"/>
  <c r="AI23" i="18"/>
  <c r="AJ23" i="16"/>
  <c r="AJ23" i="18"/>
  <c r="AK23" i="16"/>
  <c r="AK23" i="18"/>
  <c r="AL23" i="16"/>
  <c r="AL23" i="18"/>
  <c r="AM23" i="16"/>
  <c r="AM23" i="18"/>
  <c r="O23" i="28"/>
  <c r="D23" i="28"/>
  <c r="P23" i="28"/>
  <c r="E24" i="28"/>
  <c r="Q24" i="28"/>
  <c r="G24" i="28"/>
  <c r="H24" i="28"/>
  <c r="H25" i="28"/>
  <c r="I24" i="28"/>
  <c r="AH24" i="16"/>
  <c r="AH24" i="18"/>
  <c r="J24" i="28"/>
  <c r="D24" i="28"/>
  <c r="P24" i="28"/>
  <c r="AI24" i="16"/>
  <c r="AI24" i="18"/>
  <c r="AJ24" i="16"/>
  <c r="AJ24" i="18"/>
  <c r="AK24" i="16"/>
  <c r="AK24" i="18"/>
  <c r="AL24" i="16"/>
  <c r="AL24" i="18"/>
  <c r="AM24" i="16"/>
  <c r="AM24" i="18"/>
  <c r="O24" i="28"/>
  <c r="U24" i="28"/>
  <c r="G25" i="4"/>
  <c r="F25" i="4"/>
  <c r="E25" i="4"/>
  <c r="D25" i="4"/>
  <c r="H24" i="1"/>
  <c r="D17" i="3"/>
  <c r="G24" i="1"/>
  <c r="D15" i="3"/>
  <c r="F15" i="3"/>
  <c r="F24" i="1"/>
  <c r="D13" i="3"/>
  <c r="E24" i="1"/>
  <c r="D11" i="3"/>
  <c r="D24" i="1"/>
  <c r="D9" i="3"/>
  <c r="R13" i="28"/>
  <c r="T24" i="28"/>
  <c r="U17" i="28"/>
  <c r="S14" i="28"/>
  <c r="Q18" i="28"/>
  <c r="P22" i="28"/>
  <c r="P20" i="28"/>
  <c r="S21" i="28"/>
  <c r="R10" i="28"/>
  <c r="R18" i="28"/>
  <c r="S13" i="28"/>
  <c r="P19" i="28"/>
  <c r="U23" i="28"/>
  <c r="T21" i="28"/>
  <c r="P13" i="28"/>
  <c r="Q12" i="28"/>
  <c r="G25" i="28"/>
  <c r="R24" i="28"/>
  <c r="T23" i="28"/>
  <c r="T20" i="28"/>
  <c r="J25" i="28"/>
  <c r="T12" i="28"/>
  <c r="S23" i="28"/>
  <c r="U21" i="28"/>
  <c r="S20" i="28"/>
  <c r="T19" i="28"/>
  <c r="P15" i="28"/>
  <c r="Q10" i="28"/>
  <c r="U19" i="28"/>
  <c r="T22" i="28"/>
  <c r="O25" i="28"/>
  <c r="I25" i="28"/>
  <c r="U10" i="28"/>
  <c r="U25" i="28"/>
  <c r="S10" i="28"/>
  <c r="S24" i="28"/>
  <c r="Q23" i="28"/>
  <c r="P21" i="28"/>
  <c r="T13" i="28"/>
  <c r="Q11" i="28"/>
  <c r="E25" i="28"/>
  <c r="F11" i="3"/>
  <c r="E12" i="3"/>
  <c r="F13" i="3"/>
  <c r="E14" i="3"/>
  <c r="D14" i="3"/>
  <c r="F14" i="3"/>
  <c r="E20" i="3"/>
  <c r="D20" i="3"/>
  <c r="F20" i="3"/>
  <c r="F9" i="3"/>
  <c r="E10" i="3"/>
  <c r="D16" i="3"/>
  <c r="E16" i="3"/>
  <c r="P25" i="28"/>
  <c r="T25" i="28"/>
  <c r="Q25" i="28"/>
  <c r="S25" i="28"/>
  <c r="F17" i="3"/>
  <c r="E18" i="3"/>
  <c r="D18" i="3"/>
  <c r="F18" i="3"/>
  <c r="R25" i="28"/>
  <c r="D25" i="28"/>
  <c r="D12" i="3"/>
  <c r="F12" i="3"/>
  <c r="D10" i="3"/>
  <c r="F10" i="3"/>
  <c r="F16" i="3"/>
</calcChain>
</file>

<file path=xl/sharedStrings.xml><?xml version="1.0" encoding="utf-8"?>
<sst xmlns="http://schemas.openxmlformats.org/spreadsheetml/2006/main" count="1470" uniqueCount="195">
  <si>
    <t>CO</t>
  </si>
  <si>
    <t>HC</t>
  </si>
  <si>
    <t>MP</t>
  </si>
  <si>
    <t>Belo Horizonte</t>
  </si>
  <si>
    <t>Bogotá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</si>
  <si>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</si>
  <si>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</si>
  <si>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</si>
  <si>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</si>
  <si>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</si>
  <si>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</si>
  <si>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</si>
  <si>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</si>
  <si>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</si>
  <si>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</si>
  <si>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</si>
  <si>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</si>
  <si>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</si>
  <si>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Total</t>
  </si>
  <si>
    <t>Contaminante</t>
  </si>
  <si>
    <t>Valor</t>
  </si>
  <si>
    <t>Individual</t>
  </si>
  <si>
    <t>Colectivo</t>
  </si>
  <si>
    <t>% del total</t>
  </si>
  <si>
    <t>Transporte Individual</t>
  </si>
  <si>
    <t xml:space="preserve">Total </t>
  </si>
  <si>
    <t>Emisiones/día</t>
  </si>
  <si>
    <t>Transporte colectivo</t>
  </si>
  <si>
    <t>Año</t>
  </si>
  <si>
    <t>MP10</t>
  </si>
  <si>
    <t>Norma chilena</t>
  </si>
  <si>
    <t>MP 2,5</t>
  </si>
  <si>
    <t>Norma estadounidense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</si>
  <si>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</si>
  <si>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</si>
  <si>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</si>
  <si>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</si>
  <si>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</si>
  <si>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</si>
  <si>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</si>
  <si>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</si>
  <si>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</si>
  <si>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</si>
  <si>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</si>
  <si>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</si>
  <si>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</si>
  <si>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</si>
  <si>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Transporte individual</t>
  </si>
  <si>
    <t>Gasolina</t>
  </si>
  <si>
    <t>Alcohol</t>
  </si>
  <si>
    <t>Diesel</t>
  </si>
  <si>
    <t>GLP (Gas Licuado de Petróleo)</t>
  </si>
  <si>
    <t>GNV (Gas Natural)</t>
  </si>
  <si>
    <t>Jeeps</t>
  </si>
  <si>
    <t>Total General</t>
  </si>
  <si>
    <t>Área metropolitana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</si>
  <si>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</si>
  <si>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</si>
  <si>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</si>
  <si>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</si>
  <si>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</si>
  <si>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</si>
  <si>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</si>
  <si>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</si>
  <si>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</si>
  <si>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</si>
  <si>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Volver al índice</t>
  </si>
  <si>
    <t>Título</t>
  </si>
  <si>
    <t>G1</t>
  </si>
  <si>
    <t>G2</t>
  </si>
  <si>
    <t>G3</t>
  </si>
  <si>
    <t>G4</t>
  </si>
  <si>
    <t>G5</t>
  </si>
  <si>
    <t>G7</t>
  </si>
  <si>
    <t>G8</t>
  </si>
  <si>
    <t>EMISIONES DE CONTAMINANTES</t>
  </si>
  <si>
    <t>Local</t>
  </si>
  <si>
    <t>GEI</t>
  </si>
  <si>
    <t>Taxis</t>
  </si>
  <si>
    <t>Moto-taxis</t>
  </si>
  <si>
    <t>Lima*</t>
  </si>
  <si>
    <t>*No hay información de valores de HC para vehículos que funcionan con GNV.</t>
  </si>
  <si>
    <t>*No hay información de valores de HC para vehículos que funcionan con GLP y GNV.</t>
  </si>
  <si>
    <t>G6</t>
  </si>
  <si>
    <t>G9</t>
  </si>
  <si>
    <t>G10</t>
  </si>
  <si>
    <t>Buses articulados</t>
  </si>
  <si>
    <t>Buses biarticulados</t>
  </si>
  <si>
    <t>Costo por habitante (dólares/hab/año)</t>
  </si>
  <si>
    <t>Emisiones (gramos/viaje)</t>
  </si>
  <si>
    <t>Contaminantes locales</t>
  </si>
  <si>
    <t>Emisiones</t>
  </si>
  <si>
    <t>Autos</t>
  </si>
  <si>
    <t>Motos</t>
  </si>
  <si>
    <t>Moto-Taxis</t>
  </si>
  <si>
    <t>Transporte Colectivo</t>
  </si>
  <si>
    <t>Taxis colectivos</t>
  </si>
  <si>
    <t>Automóviles</t>
  </si>
  <si>
    <t>VARIABLE</t>
  </si>
  <si>
    <t>CUADROS</t>
  </si>
  <si>
    <t>Pestaña</t>
  </si>
  <si>
    <t>GRÁFICOS</t>
  </si>
  <si>
    <t>Dólares/tonelada</t>
  </si>
  <si>
    <t>Combis/Vans</t>
  </si>
  <si>
    <t>Microbuses</t>
  </si>
  <si>
    <t>Buses estándar</t>
  </si>
  <si>
    <t>Motocicletas</t>
  </si>
  <si>
    <t>Gráfico N° 8: Contaminantes en Santiago, Chile. Año 2008</t>
  </si>
  <si>
    <t>Cuadro Nº 1.a.: Emisión de contaminantes de los vehículos de transporte individual. En toneladas/día. Año 2007</t>
  </si>
  <si>
    <t>Cuadro Nº 1.b.: Emisión de contaminantes de los vehículos de transporte colectivo. En toneladas/día. Año 2007</t>
  </si>
  <si>
    <t>Cuadro Nº 1.c.: Emisiones comparadas de transporte individual y colectivo. En toneladas/día. Año 2007.</t>
  </si>
  <si>
    <t>Cuadro Nº 2: Costos anuales de las emisiones de gases por tipo de vehículo. En millones de dólares. Año 2007</t>
  </si>
  <si>
    <t>Cuadro Nº 3: Costos unitarios de contaminantes. En dólares/tonelada. Año 2007</t>
  </si>
  <si>
    <t>1.a</t>
  </si>
  <si>
    <t>1.b</t>
  </si>
  <si>
    <t>1.c</t>
  </si>
  <si>
    <t>4.a</t>
  </si>
  <si>
    <t>4.b</t>
  </si>
  <si>
    <t>4.c</t>
  </si>
  <si>
    <t>4.d</t>
  </si>
  <si>
    <t>4.e</t>
  </si>
  <si>
    <t>4.f</t>
  </si>
  <si>
    <t>4.g</t>
  </si>
  <si>
    <t>4.h</t>
  </si>
  <si>
    <t>4.i</t>
  </si>
  <si>
    <t>4.j</t>
  </si>
  <si>
    <t>5.a</t>
  </si>
  <si>
    <t>5.b</t>
  </si>
  <si>
    <t>5.c</t>
  </si>
  <si>
    <t>Promedio</t>
  </si>
  <si>
    <t>toneladas/día</t>
  </si>
  <si>
    <r>
      <t>NO</t>
    </r>
    <r>
      <rPr>
        <vertAlign val="subscript"/>
        <sz val="12"/>
        <color indexed="8"/>
        <rFont val="Roboto Regular"/>
      </rPr>
      <t>x</t>
    </r>
  </si>
  <si>
    <r>
      <t>SO</t>
    </r>
    <r>
      <rPr>
        <vertAlign val="subscript"/>
        <sz val="12"/>
        <color indexed="8"/>
        <rFont val="Roboto Regular"/>
      </rPr>
      <t>2</t>
    </r>
  </si>
  <si>
    <r>
      <t>CO</t>
    </r>
    <r>
      <rPr>
        <vertAlign val="subscript"/>
        <sz val="12"/>
        <color indexed="8"/>
        <rFont val="Roboto Regular"/>
      </rPr>
      <t>2</t>
    </r>
  </si>
  <si>
    <r>
      <t>NO</t>
    </r>
    <r>
      <rPr>
        <vertAlign val="subscript"/>
        <sz val="12"/>
        <color indexed="30"/>
        <rFont val="Roboto Regular"/>
      </rPr>
      <t>x</t>
    </r>
  </si>
  <si>
    <r>
      <t>SO</t>
    </r>
    <r>
      <rPr>
        <vertAlign val="subscript"/>
        <sz val="12"/>
        <color indexed="30"/>
        <rFont val="Roboto Regular"/>
      </rPr>
      <t>2</t>
    </r>
  </si>
  <si>
    <r>
      <t>CO</t>
    </r>
    <r>
      <rPr>
        <vertAlign val="subscript"/>
        <sz val="12"/>
        <color indexed="30"/>
        <rFont val="Roboto Regular"/>
      </rPr>
      <t>2</t>
    </r>
  </si>
  <si>
    <r>
      <t>NO</t>
    </r>
    <r>
      <rPr>
        <vertAlign val="subscript"/>
        <sz val="12"/>
        <color indexed="8"/>
        <rFont val="Roboto Regular"/>
      </rPr>
      <t>x</t>
    </r>
  </si>
  <si>
    <r>
      <t>SO</t>
    </r>
    <r>
      <rPr>
        <vertAlign val="subscript"/>
        <sz val="12"/>
        <color indexed="8"/>
        <rFont val="Roboto Regular"/>
      </rPr>
      <t>2</t>
    </r>
  </si>
  <si>
    <r>
      <t>CO</t>
    </r>
    <r>
      <rPr>
        <vertAlign val="subscript"/>
        <sz val="12"/>
        <color indexed="8"/>
        <rFont val="Roboto Regular"/>
      </rPr>
      <t>2</t>
    </r>
  </si>
  <si>
    <t>* No hay información de valores de HC para vehículos que funcionan con GLP y GNV.</t>
  </si>
  <si>
    <r>
      <t xml:space="preserve">Lima </t>
    </r>
    <r>
      <rPr>
        <sz val="12"/>
        <color indexed="57"/>
        <rFont val="Roboto Regular"/>
      </rPr>
      <t>*</t>
    </r>
  </si>
  <si>
    <r>
      <t xml:space="preserve">* </t>
    </r>
    <r>
      <rPr>
        <sz val="10"/>
        <color indexed="9"/>
        <rFont val="Roboto Regular"/>
      </rPr>
      <t>No hay información de valores de HC para vehículos que funcionan con GNV.</t>
    </r>
  </si>
  <si>
    <r>
      <t xml:space="preserve">Lima </t>
    </r>
    <r>
      <rPr>
        <sz val="12"/>
        <color indexed="57"/>
        <rFont val="Roboto Regular"/>
      </rPr>
      <t>*</t>
    </r>
  </si>
  <si>
    <t>* Sólo el municipio de Montevideo.</t>
  </si>
  <si>
    <r>
      <rPr>
        <b/>
        <sz val="10"/>
        <color indexed="30"/>
        <rFont val="Roboto Regular"/>
      </rPr>
      <t xml:space="preserve">Nota: </t>
    </r>
    <r>
      <rPr>
        <sz val="10"/>
        <color indexed="8"/>
        <rFont val="Roboto Regular"/>
      </rPr>
      <t>MP10: Partículas con 10 micras de diámetro. MP2,5: partículas con 2,5 micras de diámetro.</t>
    </r>
  </si>
  <si>
    <r>
      <rPr>
        <b/>
        <sz val="11"/>
        <color rgb="FF155E8F"/>
        <rFont val="Roboto Regular"/>
      </rPr>
      <t xml:space="preserve">Gráfico Nº 10: </t>
    </r>
    <r>
      <rPr>
        <sz val="11"/>
        <color indexed="8"/>
        <rFont val="Roboto Regular"/>
      </rPr>
      <t>Costos de las emisiones de CO2 por habitante. En dólares/habitante/año.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</si>
  <si>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</si>
  <si>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</si>
  <si>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Roboto Regular"/>
      </rPr>
      <t xml:space="preserve">Gráfico Nº 9: </t>
    </r>
    <r>
      <rPr>
        <sz val="11"/>
        <color indexed="8"/>
        <rFont val="Roboto Regular"/>
      </rPr>
      <t>Costos de contaminantes locales por habitante. En dólares/habitante/año.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</si>
  <si>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</si>
  <si>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</si>
  <si>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</si>
  <si>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Gráfico Nº 8: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Contaminantes en Santiago, Chile. Año 2008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</si>
  <si>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</si>
  <si>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Universidad Católica de Chile, 2008.</t>
    </r>
  </si>
  <si>
    <r>
      <rPr>
        <b/>
        <sz val="11"/>
        <color rgb="FF155E8F"/>
        <rFont val="Roboto Regular"/>
      </rPr>
      <t xml:space="preserve">Gráfico Nº 7: </t>
    </r>
    <r>
      <rPr>
        <sz val="11"/>
        <color indexed="8"/>
        <rFont val="Roboto Regular"/>
      </rPr>
      <t>Emisiones de contaminantes por viaje. En gramos/viaje.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</si>
  <si>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</si>
  <si>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Gráfico Nº 6: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Emisiones de contaminantes locales y CO2. Por modo. Año 2007</t>
    </r>
  </si>
  <si>
    <r>
      <rPr>
        <b/>
        <sz val="11"/>
        <color rgb="FF155E8F"/>
        <rFont val="Roboto Regular"/>
      </rPr>
      <t xml:space="preserve">Gráfico Nº 5: </t>
    </r>
    <r>
      <rPr>
        <sz val="11"/>
        <color indexed="8"/>
        <rFont val="Roboto Regular"/>
      </rPr>
      <t>Emisiones de contaminantes locales en transporte individual. Por modo.</t>
    </r>
    <r>
      <rPr>
        <sz val="11"/>
        <color rgb="FF155E8F"/>
        <rFont val="Roboto Regular"/>
      </rPr>
      <t xml:space="preserve"> </t>
    </r>
    <r>
      <rPr>
        <u/>
        <sz val="11"/>
        <color rgb="FF155E8F"/>
        <rFont val="Roboto Regular"/>
      </rPr>
      <t>En toneladas por día</t>
    </r>
    <r>
      <rPr>
        <sz val="11"/>
        <color indexed="8"/>
        <rFont val="Roboto Regular"/>
      </rPr>
      <t>.Año 2007</t>
    </r>
  </si>
  <si>
    <r>
      <rPr>
        <b/>
        <sz val="11"/>
        <color rgb="FF155E8F"/>
        <rFont val="Roboto Regular"/>
      </rPr>
      <t xml:space="preserve">Gráfico Nº 4: </t>
    </r>
    <r>
      <rPr>
        <sz val="11"/>
        <color indexed="8"/>
        <rFont val="Roboto Regular"/>
      </rPr>
      <t xml:space="preserve">Emisiones de CO2  del transporte individual y colectivo. </t>
    </r>
    <r>
      <rPr>
        <u/>
        <sz val="11"/>
        <color rgb="FF155E8F"/>
        <rFont val="Roboto Regular"/>
      </rPr>
      <t xml:space="preserve">En toneladas por día. </t>
    </r>
    <r>
      <rPr>
        <sz val="11"/>
        <color indexed="8"/>
        <rFont val="Roboto Regular"/>
      </rPr>
      <t>Año 2007</t>
    </r>
  </si>
  <si>
    <r>
      <rPr>
        <b/>
        <sz val="11"/>
        <color rgb="FF155E8F"/>
        <rFont val="Roboto Regular"/>
      </rPr>
      <t>Gráfico Nº 3: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Emisiones comparadas de transporte individual y colectivo. En toneladas/día. Año 2007</t>
    </r>
  </si>
  <si>
    <r>
      <rPr>
        <b/>
        <sz val="11"/>
        <color rgb="FF155E8F"/>
        <rFont val="Roboto Regular"/>
      </rPr>
      <t xml:space="preserve">Gráfico Nº 2: </t>
    </r>
    <r>
      <rPr>
        <sz val="11"/>
        <color indexed="8"/>
        <rFont val="Roboto Regular"/>
      </rPr>
      <t>Emisión de contaminantes locales de los vehículos de transporte colectivo. En toneladas/día.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</si>
  <si>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</si>
  <si>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</t>
    </r>
  </si>
  <si>
    <r>
      <rPr>
        <b/>
        <sz val="11"/>
        <color rgb="FF155E8F"/>
        <rFont val="Roboto Regular"/>
      </rPr>
      <t xml:space="preserve">Gráfico Nº 1: </t>
    </r>
    <r>
      <rPr>
        <sz val="11"/>
        <color indexed="8"/>
        <rFont val="Roboto Regular"/>
      </rPr>
      <t>Emisión de contaminantes locales del transporte individual. En toneladas/día. Año 2007</t>
    </r>
  </si>
  <si>
    <r>
      <rPr>
        <b/>
        <sz val="11"/>
        <color rgb="FF155E8F"/>
        <rFont val="Roboto Regular"/>
      </rPr>
      <t xml:space="preserve">Cuadro Nº 5.c.: </t>
    </r>
    <r>
      <rPr>
        <sz val="11"/>
        <color indexed="8"/>
        <rFont val="Roboto Regular"/>
      </rPr>
      <t>Emisiones totales por tipo de servicio de transporte. En toneladas/día. Año 2007</t>
    </r>
  </si>
  <si>
    <r>
      <rPr>
        <b/>
        <sz val="10"/>
        <color rgb="FF155E8F"/>
        <rFont val="Roboto Regular"/>
      </rPr>
      <t>Nota:</t>
    </r>
    <r>
      <rPr>
        <b/>
        <sz val="10"/>
        <rFont val="Roboto Regular"/>
      </rPr>
      <t xml:space="preserve"> </t>
    </r>
    <r>
      <rPr>
        <sz val="10"/>
        <rFont val="Roboto Regular"/>
      </rPr>
      <t>CO: monóxido de carbono. HC: hidrocarburos. NO</t>
    </r>
    <r>
      <rPr>
        <vertAlign val="subscript"/>
        <sz val="10"/>
        <rFont val="Roboto Regular"/>
      </rPr>
      <t>x</t>
    </r>
    <r>
      <rPr>
        <sz val="10"/>
        <rFont val="Roboto Regular"/>
      </rPr>
      <t>: óxidos de nitrógeno. SO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azufre. MP: partículas en suspensión. CO</t>
    </r>
    <r>
      <rPr>
        <vertAlign val="subscript"/>
        <sz val="10"/>
        <rFont val="Roboto Regular"/>
      </rPr>
      <t>2</t>
    </r>
    <r>
      <rPr>
        <sz val="10"/>
        <rFont val="Roboto Regular"/>
      </rPr>
      <t xml:space="preserve">: dióxido de carbono. 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</si>
  <si>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</si>
  <si>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Roboto Regular"/>
      </rPr>
      <t xml:space="preserve">Cuadro Nº 5.b.: </t>
    </r>
    <r>
      <rPr>
        <sz val="11"/>
        <color indexed="8"/>
        <rFont val="Roboto Regular"/>
      </rPr>
      <t>Emisiones totales por tipo de vehículo de transporte individual. En toneladas/día. Año 2007</t>
    </r>
  </si>
  <si>
    <r>
      <rPr>
        <b/>
        <sz val="10"/>
        <color rgb="FF155E8F"/>
        <rFont val="Roboto Regular"/>
      </rPr>
      <t xml:space="preserve">Nota: </t>
    </r>
    <r>
      <rPr>
        <sz val="10"/>
        <rFont val="Roboto Regular"/>
      </rPr>
      <t>CO: monóxido de carbono. HC: hidrocarburos. NO</t>
    </r>
    <r>
      <rPr>
        <vertAlign val="subscript"/>
        <sz val="10"/>
        <rFont val="Roboto Regular"/>
      </rPr>
      <t>x</t>
    </r>
    <r>
      <rPr>
        <sz val="10"/>
        <rFont val="Roboto Regular"/>
      </rPr>
      <t>: óxidos de nitrógeno. SO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azufre. MP: partículas en suspensión. CO</t>
    </r>
    <r>
      <rPr>
        <vertAlign val="subscript"/>
        <sz val="10"/>
        <rFont val="Roboto Regular"/>
      </rPr>
      <t>2</t>
    </r>
    <r>
      <rPr>
        <sz val="10"/>
        <rFont val="Roboto Regular"/>
      </rPr>
      <t xml:space="preserve">: dióxido de carbono. </t>
    </r>
  </si>
  <si>
    <r>
      <rPr>
        <b/>
        <sz val="11"/>
        <color rgb="FF155E8F"/>
        <rFont val="Roboto Regular"/>
      </rPr>
      <t>Cuadro Nº 4.j.: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Emisiones por tipo de combustible de los buses biarticulados. En gramos/km. Año 2007</t>
    </r>
  </si>
  <si>
    <r>
      <rPr>
        <b/>
        <sz val="11"/>
        <color rgb="FF155E8F"/>
        <rFont val="Roboto Regular"/>
      </rPr>
      <t xml:space="preserve">Cuadro Nº 4.i.: </t>
    </r>
    <r>
      <rPr>
        <sz val="11"/>
        <color indexed="8"/>
        <rFont val="Roboto Regular"/>
      </rPr>
      <t>Emisiones por tipo de combustible de los buses articulados. En gramos/km. Año 2007</t>
    </r>
  </si>
  <si>
    <r>
      <rPr>
        <b/>
        <sz val="10"/>
        <color rgb="FF155E8F"/>
        <rFont val="Roboto Regular"/>
      </rPr>
      <t>Nota:</t>
    </r>
    <r>
      <rPr>
        <sz val="10"/>
        <rFont val="Roboto Regular"/>
      </rPr>
      <t xml:space="preserve"> CO: monóxido de carbono. HC: hidrocarburos. NO</t>
    </r>
    <r>
      <rPr>
        <vertAlign val="subscript"/>
        <sz val="10"/>
        <rFont val="Roboto Regular"/>
      </rPr>
      <t>x</t>
    </r>
    <r>
      <rPr>
        <sz val="10"/>
        <rFont val="Roboto Regular"/>
      </rPr>
      <t>: óxidos de nitrógeno. SO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azufre. MP: partículas en suspensión. CO</t>
    </r>
    <r>
      <rPr>
        <vertAlign val="subscript"/>
        <sz val="10"/>
        <rFont val="Roboto Regular"/>
      </rPr>
      <t>2</t>
    </r>
    <r>
      <rPr>
        <sz val="10"/>
        <rFont val="Roboto Regular"/>
      </rPr>
      <t xml:space="preserve">: dióxido de carbono. </t>
    </r>
  </si>
  <si>
    <r>
      <rPr>
        <b/>
        <sz val="11"/>
        <color rgb="FF155E8F"/>
        <rFont val="Roboto Regular"/>
      </rPr>
      <t xml:space="preserve">Cuadro Nº 4.h.: </t>
    </r>
    <r>
      <rPr>
        <sz val="11"/>
        <color indexed="8"/>
        <rFont val="Roboto Regular"/>
      </rPr>
      <t>Emisiones por tipo de combustible de los buses estándar. En gramos/km. Año 2007</t>
    </r>
  </si>
  <si>
    <r>
      <rPr>
        <b/>
        <sz val="11"/>
        <color rgb="FF155E8F"/>
        <rFont val="Roboto Regular"/>
      </rPr>
      <t xml:space="preserve">Cuadro Nº 4.g.: </t>
    </r>
    <r>
      <rPr>
        <sz val="11"/>
        <color indexed="8"/>
        <rFont val="Roboto Regular"/>
      </rPr>
      <t>Emisiones por tipo de combustible de los microbuses. En gramos/km. Año 2007</t>
    </r>
  </si>
  <si>
    <r>
      <rPr>
        <b/>
        <sz val="11"/>
        <color rgb="FF155E8F"/>
        <rFont val="Roboto Regular"/>
      </rPr>
      <t xml:space="preserve">Cuadro Nº 4.f.: </t>
    </r>
    <r>
      <rPr>
        <sz val="11"/>
        <color indexed="8"/>
        <rFont val="Roboto Regular"/>
      </rPr>
      <t>Emisiones por tipo de combustible de las combis/vans. En gramos/km. Año 2007</t>
    </r>
  </si>
  <si>
    <r>
      <rPr>
        <b/>
        <sz val="11"/>
        <color rgb="FF155E8F"/>
        <rFont val="Roboto Regular"/>
      </rPr>
      <t>Cuadro Nº 4.e.: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Emisiones por tipo de combustible de los jeeps. En gramos/km. Año 2007</t>
    </r>
  </si>
  <si>
    <r>
      <rPr>
        <b/>
        <sz val="11"/>
        <color rgb="FF155E8F"/>
        <rFont val="Roboto Regular"/>
      </rPr>
      <t xml:space="preserve">Cuadro Nº 4.d.: </t>
    </r>
    <r>
      <rPr>
        <sz val="11"/>
        <color indexed="8"/>
        <rFont val="Roboto Regular"/>
      </rPr>
      <t>Emisiones por tipo de combustible de los taxis colectivos. En gramos/km. Año 2007</t>
    </r>
  </si>
  <si>
    <r>
      <rPr>
        <b/>
        <sz val="11"/>
        <color rgb="FF155E8F"/>
        <rFont val="Roboto Regular"/>
      </rPr>
      <t>Cuadro Nº 4.c.: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Emisiones por tipo de combustible de los taxis de uso individual. En gramos/km. Año 2007</t>
    </r>
  </si>
  <si>
    <r>
      <rPr>
        <b/>
        <sz val="11"/>
        <color rgb="FF155E8F"/>
        <rFont val="Roboto Regular"/>
      </rPr>
      <t xml:space="preserve">Cuadro Nº 4.b.: </t>
    </r>
    <r>
      <rPr>
        <sz val="11"/>
        <color indexed="8"/>
        <rFont val="Roboto Regular"/>
      </rPr>
      <t>Emisiones por tipo de combustible de las motocicletas. En gramos/km. Año 2007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</si>
  <si>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</t>
    </r>
  </si>
  <si>
    <r>
      <rPr>
        <b/>
        <sz val="11"/>
        <color rgb="FF155E8F"/>
        <rFont val="Roboto Regular"/>
      </rPr>
      <t>Cuadro Nº 4.a.: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Emisiones por tipo de combustible de los automóviles. En gramos/km. Año 2007</t>
    </r>
  </si>
  <si>
    <r>
      <rPr>
        <b/>
        <sz val="10"/>
        <color rgb="FF155E8F"/>
        <rFont val="Roboto Regular"/>
      </rPr>
      <t>Nota: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CO: monóxido de carbono. HC: hidrocarburos. NO</t>
    </r>
    <r>
      <rPr>
        <vertAlign val="subscript"/>
        <sz val="10"/>
        <rFont val="Roboto Regular"/>
      </rPr>
      <t>x</t>
    </r>
    <r>
      <rPr>
        <sz val="10"/>
        <rFont val="Roboto Regular"/>
      </rPr>
      <t>: óxidos de nitrógeno. SO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azufre. MP: partículas en suspensión. CO</t>
    </r>
    <r>
      <rPr>
        <vertAlign val="subscript"/>
        <sz val="10"/>
        <rFont val="Roboto Regular"/>
      </rPr>
      <t>2</t>
    </r>
    <r>
      <rPr>
        <sz val="10"/>
        <rFont val="Roboto Regular"/>
      </rPr>
      <t xml:space="preserve">: dióxido de carbono. </t>
    </r>
  </si>
  <si>
    <r>
      <rPr>
        <b/>
        <sz val="11"/>
        <color rgb="FF155E8F"/>
        <rFont val="Roboto Regular"/>
      </rPr>
      <t xml:space="preserve">Cuadro Nº 3: </t>
    </r>
    <r>
      <rPr>
        <sz val="11"/>
        <color indexed="8"/>
        <rFont val="Roboto Regular"/>
      </rPr>
      <t>Costos unitarios de contaminantes. En dólares/tonelada.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</si>
  <si>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CONAMA, 2008</t>
    </r>
  </si>
  <si>
    <r>
      <rPr>
        <b/>
        <sz val="11"/>
        <color rgb="FF155E8F"/>
        <rFont val="Roboto Regular"/>
      </rPr>
      <t xml:space="preserve">Cuadro Nº 2: </t>
    </r>
    <r>
      <rPr>
        <sz val="11"/>
        <color indexed="8"/>
        <rFont val="Roboto Regular"/>
      </rPr>
      <t>Costos anuales de las emisiones de gases por tipo de vehículo. En millones de dólares. Año 2007</t>
    </r>
  </si>
  <si>
    <r>
      <rPr>
        <b/>
        <sz val="10"/>
        <color rgb="FF155E8F"/>
        <rFont val="Roboto Regular"/>
      </rPr>
      <t>Local:</t>
    </r>
    <r>
      <rPr>
        <b/>
        <sz val="10"/>
        <color indexed="30"/>
        <rFont val="Roboto Regular"/>
      </rPr>
      <t xml:space="preserve"> </t>
    </r>
    <r>
      <rPr>
        <sz val="10"/>
        <color indexed="8"/>
        <rFont val="Roboto Regular"/>
      </rPr>
      <t>contaminantes locales</t>
    </r>
    <r>
      <rPr>
        <sz val="10"/>
        <color indexed="8"/>
        <rFont val="Roboto Regular"/>
      </rPr>
      <t xml:space="preserve">.CO: monóxido de carbono. HC: hidrocarburos. NOx: óxidos de nitrógeno. SO2: dióxido de azufre. MP: partículas en suspensión. </t>
    </r>
  </si>
  <si>
    <r>
      <rPr>
        <b/>
        <sz val="10"/>
        <color rgb="FF155E8F"/>
        <rFont val="Roboto Regular"/>
      </rPr>
      <t>GEI</t>
    </r>
    <r>
      <rPr>
        <sz val="10"/>
        <color rgb="FF155E8F"/>
        <rFont val="Roboto Regular"/>
      </rPr>
      <t>:</t>
    </r>
    <r>
      <rPr>
        <sz val="10"/>
        <color indexed="8"/>
        <rFont val="Roboto Regular"/>
      </rPr>
      <t xml:space="preserve"> CO</t>
    </r>
    <r>
      <rPr>
        <vertAlign val="subscript"/>
        <sz val="10"/>
        <color indexed="8"/>
        <rFont val="Roboto Regular"/>
      </rPr>
      <t xml:space="preserve">2 </t>
    </r>
    <r>
      <rPr>
        <sz val="10"/>
        <color indexed="8"/>
        <rFont val="Roboto Regular"/>
      </rPr>
      <t>(Dióxido de carbono).</t>
    </r>
  </si>
  <si>
    <r>
      <rPr>
        <b/>
        <sz val="11"/>
        <color rgb="FF155E8F"/>
        <rFont val="Roboto Regular"/>
      </rPr>
      <t>Cuadro Nº 1.c.:</t>
    </r>
    <r>
      <rPr>
        <sz val="11"/>
        <color indexed="8"/>
        <rFont val="Roboto Regular"/>
      </rPr>
      <t xml:space="preserve"> Emisiones comparadas de transporte individual y colectivo. En toneladas/día. Año 2007.</t>
    </r>
  </si>
  <si>
    <r>
      <rPr>
        <b/>
        <sz val="11"/>
        <color rgb="FF155E8F"/>
        <rFont val="Roboto Regular"/>
      </rPr>
      <t>Cuadro Nº 1.b.: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Emisión de contaminantes de los vehículos de transporte colectivo. En toneladas/día. Año 2007</t>
    </r>
  </si>
  <si>
    <r>
      <rPr>
        <b/>
        <sz val="10"/>
        <color rgb="FF155E8F"/>
        <rFont val="Roboto Regular"/>
      </rPr>
      <t>Nota: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CO:</t>
    </r>
    <r>
      <rPr>
        <b/>
        <sz val="10"/>
        <rFont val="Roboto Regular"/>
      </rPr>
      <t xml:space="preserve"> </t>
    </r>
    <r>
      <rPr>
        <sz val="10"/>
        <rFont val="Roboto Regular"/>
      </rPr>
      <t>monóxido de carbono. HC: hidrocarburos. NO</t>
    </r>
    <r>
      <rPr>
        <vertAlign val="subscript"/>
        <sz val="10"/>
        <rFont val="Roboto Regular"/>
      </rPr>
      <t>x</t>
    </r>
    <r>
      <rPr>
        <sz val="10"/>
        <rFont val="Roboto Regular"/>
      </rPr>
      <t>: óxidos de nitrógeno. SO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azufre. MP: partículas en suspensión. CO</t>
    </r>
    <r>
      <rPr>
        <vertAlign val="subscript"/>
        <sz val="10"/>
        <rFont val="Roboto Regular"/>
      </rPr>
      <t>2</t>
    </r>
    <r>
      <rPr>
        <sz val="10"/>
        <rFont val="Roboto Regular"/>
      </rPr>
      <t>: dióxido de carbono</t>
    </r>
    <r>
      <rPr>
        <b/>
        <sz val="10"/>
        <rFont val="Roboto Regular"/>
      </rPr>
      <t xml:space="preserve">. </t>
    </r>
  </si>
  <si>
    <r>
      <rPr>
        <b/>
        <sz val="11"/>
        <color rgb="FF155E8F"/>
        <rFont val="Roboto Regular"/>
      </rPr>
      <t>Cuadro Nº 1.a.:</t>
    </r>
    <r>
      <rPr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Emisión de contaminantes de los vehículos de transporte individual. En toneladas/día. Año 2007</t>
    </r>
  </si>
  <si>
    <t xml:space="preserve">Observatorio de Movilidad Urbana </t>
  </si>
  <si>
    <t xml:space="preserve">Observatorio de Movilidad Urbana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</si>
</sst>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0.0%"/>
    <numFmt numFmtId="169" formatCode="_ [$€]\ * #,##0.00_ ;_ [$€]\ * \-#,##0.00_ ;_ [$€]\ * &quot;-&quot;??_ ;_ @_ 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1"/>
      <color indexed="39"/>
      <name val="Calibri"/>
      <family val="2"/>
    </font>
    <font>
      <sz val="11"/>
      <color indexed="14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Roboto Regular"/>
    </font>
    <font>
      <b/>
      <sz val="12"/>
      <name val="Roboto Regular"/>
    </font>
    <font>
      <sz val="11"/>
      <color indexed="8"/>
      <name val="Roboto Regular"/>
    </font>
    <font>
      <sz val="10"/>
      <color indexed="8"/>
      <name val="Roboto Regular"/>
    </font>
    <font>
      <sz val="10"/>
      <name val="Roboto Regular"/>
    </font>
    <font>
      <b/>
      <sz val="10"/>
      <name val="Roboto Regular"/>
    </font>
    <font>
      <b/>
      <sz val="10"/>
      <color indexed="8"/>
      <name val="Roboto Regular"/>
    </font>
    <font>
      <b/>
      <sz val="8"/>
      <name val="Roboto Regular"/>
    </font>
    <font>
      <sz val="8"/>
      <name val="Roboto Regular"/>
    </font>
    <font>
      <b/>
      <sz val="9"/>
      <name val="Roboto Regular"/>
    </font>
    <font>
      <sz val="9"/>
      <name val="Roboto Regular"/>
    </font>
    <font>
      <u/>
      <sz val="10"/>
      <color indexed="39"/>
      <name val="Roboto Regular"/>
    </font>
    <font>
      <vertAlign val="subscript"/>
      <sz val="10"/>
      <name val="Roboto Regular"/>
    </font>
    <font>
      <sz val="12"/>
      <name val="Roboto Regular"/>
    </font>
    <font>
      <b/>
      <sz val="11"/>
      <color indexed="30"/>
      <name val="Roboto Regular"/>
    </font>
    <font>
      <sz val="11"/>
      <color indexed="30"/>
      <name val="Roboto Regular"/>
    </font>
    <font>
      <sz val="11"/>
      <name val="Roboto Regular"/>
    </font>
    <font>
      <b/>
      <sz val="11"/>
      <name val="Roboto Regular"/>
    </font>
    <font>
      <b/>
      <sz val="10"/>
      <color indexed="30"/>
      <name val="Roboto Regular"/>
    </font>
    <font>
      <b/>
      <sz val="12"/>
      <color indexed="8"/>
      <name val="Roboto Regular"/>
    </font>
    <font>
      <vertAlign val="subscript"/>
      <sz val="12"/>
      <color indexed="8"/>
      <name val="Roboto Regular"/>
    </font>
    <font>
      <sz val="12"/>
      <color indexed="8"/>
      <name val="Roboto Regular"/>
    </font>
    <font>
      <u/>
      <sz val="11"/>
      <color indexed="39"/>
      <name val="Roboto Regular"/>
    </font>
    <font>
      <vertAlign val="subscript"/>
      <sz val="12"/>
      <color indexed="30"/>
      <name val="Roboto Regular"/>
    </font>
    <font>
      <u/>
      <sz val="12"/>
      <color indexed="39"/>
      <name val="Roboto Regular"/>
    </font>
    <font>
      <vertAlign val="subscript"/>
      <sz val="10"/>
      <color indexed="8"/>
      <name val="Roboto Regular"/>
    </font>
    <font>
      <sz val="10"/>
      <color indexed="9"/>
      <name val="Roboto Regular"/>
    </font>
    <font>
      <sz val="12"/>
      <color indexed="57"/>
      <name val="Roboto Regular"/>
    </font>
    <font>
      <sz val="12"/>
      <color rgb="FF155E89"/>
      <name val="Roboto Regular"/>
    </font>
    <font>
      <sz val="24"/>
      <color rgb="FF155E8F"/>
      <name val="Arial"/>
    </font>
    <font>
      <sz val="11"/>
      <color theme="1"/>
      <name val="Roboto Regular"/>
    </font>
    <font>
      <sz val="10"/>
      <color theme="1"/>
      <name val="Roboto Regular"/>
    </font>
    <font>
      <sz val="12"/>
      <color theme="1"/>
      <name val="Roboto Regular"/>
    </font>
    <font>
      <sz val="12"/>
      <color rgb="FF00B0F0"/>
      <name val="Roboto Regular"/>
    </font>
    <font>
      <sz val="8"/>
      <color theme="1"/>
      <name val="Roboto Regular"/>
    </font>
    <font>
      <sz val="9"/>
      <color theme="1"/>
      <name val="Roboto Regular"/>
    </font>
    <font>
      <sz val="28"/>
      <color rgb="FF155E89"/>
      <name val="Roboto Regular"/>
    </font>
    <font>
      <b/>
      <sz val="12"/>
      <color theme="1"/>
      <name val="Roboto Regular"/>
    </font>
    <font>
      <b/>
      <sz val="12"/>
      <color rgb="FF00B0F0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6"/>
      <color theme="0"/>
      <name val="Roboto Regular"/>
    </font>
    <font>
      <sz val="12"/>
      <color rgb="FFFFAE00"/>
      <name val="Roboto Regular"/>
    </font>
    <font>
      <b/>
      <sz val="12"/>
      <color rgb="FFFFAE00"/>
      <name val="Roboto Regular"/>
    </font>
    <font>
      <sz val="12"/>
      <color rgb="FFFECF19"/>
      <name val="Roboto Regular"/>
    </font>
    <font>
      <b/>
      <sz val="12"/>
      <color rgb="FFFECF19"/>
      <name val="Roboto Regular"/>
    </font>
    <font>
      <sz val="12"/>
      <color rgb="FF155E86"/>
      <name val="Roboto Regular"/>
    </font>
    <font>
      <b/>
      <sz val="12"/>
      <color rgb="FF155E86"/>
      <name val="Roboto Regular"/>
    </font>
    <font>
      <sz val="12"/>
      <color rgb="FF48AA43"/>
      <name val="Roboto Regular"/>
    </font>
    <font>
      <b/>
      <sz val="12"/>
      <color rgb="FF48AA43"/>
      <name val="Roboto Regular"/>
    </font>
    <font>
      <sz val="14"/>
      <color rgb="FF155E89"/>
      <name val="Roboto Regular"/>
    </font>
    <font>
      <b/>
      <sz val="10"/>
      <color rgb="FF155E89"/>
      <name val="Roboto Regular"/>
    </font>
    <font>
      <sz val="10"/>
      <color theme="0"/>
      <name val="Roboto Regular"/>
    </font>
    <font>
      <b/>
      <sz val="10"/>
      <color theme="0"/>
      <name val="Roboto Regula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1"/>
      <color rgb="FF155E8F"/>
      <name val="Roboto Regular"/>
    </font>
    <font>
      <u/>
      <sz val="11"/>
      <color rgb="FF155E8F"/>
      <name val="Roboto Regular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55E89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25AA4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6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15" fillId="6" borderId="0" applyNumberFormat="0" applyBorder="0" applyAlignment="0" applyProtection="0"/>
    <xf numFmtId="0" fontId="6" fillId="2" borderId="1" applyNumberFormat="0" applyAlignment="0" applyProtection="0"/>
    <xf numFmtId="0" fontId="7" fillId="16" borderId="2" applyNumberFormat="0" applyAlignment="0" applyProtection="0"/>
    <xf numFmtId="16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4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9" fillId="3" borderId="1" applyNumberFormat="0" applyAlignment="0" applyProtection="0"/>
    <xf numFmtId="0" fontId="8" fillId="0" borderId="3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4" borderId="7" applyNumberFormat="0" applyFont="0" applyAlignment="0" applyProtection="0"/>
    <xf numFmtId="0" fontId="10" fillId="2" borderId="8" applyNumberForma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9" fillId="18" borderId="0">
      <alignment horizontal="left" vertical="center" indent="2"/>
    </xf>
    <xf numFmtId="0" fontId="20" fillId="0" borderId="0" applyNumberFormat="0" applyFill="0" applyBorder="0" applyAlignment="0" applyProtection="0"/>
    <xf numFmtId="0" fontId="50" fillId="19" borderId="0" applyBorder="0" applyAlignment="0" applyProtection="0">
      <alignment horizontal="center"/>
    </xf>
    <xf numFmtId="0" fontId="11" fillId="0" borderId="0" applyNumberFormat="0" applyFill="0" applyBorder="0" applyAlignment="0" applyProtection="0"/>
  </cellStyleXfs>
  <cellXfs count="308">
    <xf numFmtId="0" fontId="0" fillId="0" borderId="0" xfId="0"/>
    <xf numFmtId="0" fontId="51" fillId="0" borderId="0" xfId="0" applyFont="1"/>
    <xf numFmtId="0" fontId="21" fillId="17" borderId="0" xfId="0" applyFont="1" applyFill="1"/>
    <xf numFmtId="0" fontId="21" fillId="0" borderId="0" xfId="0" applyFont="1"/>
    <xf numFmtId="167" fontId="26" fillId="0" borderId="0" xfId="0" applyNumberFormat="1" applyFont="1" applyBorder="1" applyAlignment="1">
      <alignment horizontal="center"/>
    </xf>
    <xf numFmtId="167" fontId="27" fillId="0" borderId="0" xfId="0" applyNumberFormat="1" applyFont="1" applyBorder="1" applyAlignment="1">
      <alignment horizontal="right"/>
    </xf>
    <xf numFmtId="167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0" fontId="30" fillId="0" borderId="0" xfId="0" applyFont="1" applyAlignment="1">
      <alignment vertical="center"/>
    </xf>
    <xf numFmtId="0" fontId="52" fillId="0" borderId="0" xfId="0" applyFont="1"/>
    <xf numFmtId="0" fontId="32" fillId="0" borderId="0" xfId="35" applyFont="1" applyAlignment="1" applyProtection="1"/>
    <xf numFmtId="167" fontId="53" fillId="0" borderId="9" xfId="0" applyNumberFormat="1" applyFont="1" applyBorder="1" applyAlignment="1">
      <alignment vertical="center"/>
    </xf>
    <xf numFmtId="3" fontId="54" fillId="0" borderId="9" xfId="0" applyNumberFormat="1" applyFont="1" applyBorder="1" applyAlignment="1">
      <alignment horizontal="right" vertical="center"/>
    </xf>
    <xf numFmtId="167" fontId="53" fillId="0" borderId="9" xfId="0" applyNumberFormat="1" applyFont="1" applyBorder="1" applyAlignment="1">
      <alignment horizontal="right" vertical="center"/>
    </xf>
    <xf numFmtId="3" fontId="34" fillId="0" borderId="9" xfId="0" applyNumberFormat="1" applyFont="1" applyBorder="1" applyAlignment="1">
      <alignment horizontal="right" vertical="center"/>
    </xf>
    <xf numFmtId="167" fontId="34" fillId="0" borderId="9" xfId="0" applyNumberFormat="1" applyFont="1" applyBorder="1" applyAlignment="1">
      <alignment horizontal="right" vertical="center"/>
    </xf>
    <xf numFmtId="167" fontId="34" fillId="0" borderId="9" xfId="0" applyNumberFormat="1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3" fontId="22" fillId="20" borderId="9" xfId="0" applyNumberFormat="1" applyFont="1" applyFill="1" applyBorder="1" applyAlignment="1">
      <alignment horizontal="right" vertical="center"/>
    </xf>
    <xf numFmtId="167" fontId="49" fillId="0" borderId="9" xfId="0" applyNumberFormat="1" applyFont="1" applyBorder="1" applyAlignment="1">
      <alignment horizontal="left" vertical="center" indent="1"/>
    </xf>
    <xf numFmtId="0" fontId="49" fillId="0" borderId="9" xfId="0" applyFont="1" applyFill="1" applyBorder="1" applyAlignment="1">
      <alignment horizontal="left" vertical="center" indent="1"/>
    </xf>
    <xf numFmtId="0" fontId="49" fillId="0" borderId="9" xfId="0" applyFont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167" fontId="38" fillId="0" borderId="0" xfId="0" applyNumberFormat="1" applyFont="1" applyBorder="1" applyAlignment="1">
      <alignment horizontal="center"/>
    </xf>
    <xf numFmtId="167" fontId="38" fillId="0" borderId="0" xfId="0" applyNumberFormat="1" applyFont="1" applyBorder="1"/>
    <xf numFmtId="3" fontId="38" fillId="0" borderId="0" xfId="0" applyNumberFormat="1" applyFont="1" applyBorder="1"/>
    <xf numFmtId="0" fontId="26" fillId="0" borderId="0" xfId="0" applyFont="1" applyAlignment="1">
      <alignment vertical="center"/>
    </xf>
    <xf numFmtId="0" fontId="25" fillId="0" borderId="0" xfId="0" applyFont="1"/>
    <xf numFmtId="3" fontId="34" fillId="0" borderId="9" xfId="0" applyNumberFormat="1" applyFont="1" applyBorder="1" applyAlignment="1">
      <alignment vertical="center"/>
    </xf>
    <xf numFmtId="3" fontId="22" fillId="20" borderId="9" xfId="0" applyNumberFormat="1" applyFont="1" applyFill="1" applyBorder="1" applyAlignment="1">
      <alignment vertical="center"/>
    </xf>
    <xf numFmtId="167" fontId="51" fillId="0" borderId="0" xfId="0" applyNumberFormat="1" applyFont="1"/>
    <xf numFmtId="0" fontId="5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168" fontId="37" fillId="0" borderId="0" xfId="52" applyNumberFormat="1" applyFont="1" applyBorder="1" applyAlignment="1">
      <alignment horizontal="right"/>
    </xf>
    <xf numFmtId="9" fontId="37" fillId="0" borderId="0" xfId="52" applyFont="1" applyBorder="1" applyAlignment="1">
      <alignment horizontal="right"/>
    </xf>
    <xf numFmtId="0" fontId="49" fillId="0" borderId="9" xfId="0" applyFont="1" applyBorder="1" applyAlignment="1">
      <alignment horizontal="left" vertical="center" wrapText="1" indent="1"/>
    </xf>
    <xf numFmtId="3" fontId="54" fillId="20" borderId="9" xfId="0" applyNumberFormat="1" applyFont="1" applyFill="1" applyBorder="1" applyAlignment="1">
      <alignment horizontal="right" vertical="center"/>
    </xf>
    <xf numFmtId="167" fontId="34" fillId="20" borderId="9" xfId="0" applyNumberFormat="1" applyFont="1" applyFill="1" applyBorder="1" applyAlignment="1">
      <alignment horizontal="right" vertical="center"/>
    </xf>
    <xf numFmtId="0" fontId="53" fillId="0" borderId="9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55" fillId="0" borderId="0" xfId="0" applyFont="1"/>
    <xf numFmtId="0" fontId="56" fillId="0" borderId="0" xfId="0" applyFont="1"/>
    <xf numFmtId="0" fontId="27" fillId="0" borderId="0" xfId="0" applyFont="1"/>
    <xf numFmtId="0" fontId="52" fillId="0" borderId="0" xfId="0" applyFont="1" applyFill="1" applyBorder="1"/>
    <xf numFmtId="3" fontId="52" fillId="0" borderId="0" xfId="0" applyNumberFormat="1" applyFont="1" applyFill="1" applyBorder="1" applyAlignment="1">
      <alignment horizontal="right"/>
    </xf>
    <xf numFmtId="167" fontId="38" fillId="0" borderId="0" xfId="0" applyNumberFormat="1" applyFont="1" applyBorder="1" applyAlignment="1">
      <alignment horizontal="right"/>
    </xf>
    <xf numFmtId="3" fontId="38" fillId="0" borderId="0" xfId="0" applyNumberFormat="1" applyFont="1" applyBorder="1" applyAlignment="1">
      <alignment horizontal="right"/>
    </xf>
    <xf numFmtId="0" fontId="37" fillId="0" borderId="0" xfId="48" applyFont="1"/>
    <xf numFmtId="0" fontId="37" fillId="0" borderId="0" xfId="48" applyFont="1" applyAlignment="1">
      <alignment horizontal="center"/>
    </xf>
    <xf numFmtId="4" fontId="37" fillId="0" borderId="0" xfId="48" applyNumberFormat="1" applyFont="1"/>
    <xf numFmtId="4" fontId="37" fillId="0" borderId="0" xfId="48" applyNumberFormat="1" applyFont="1" applyAlignment="1">
      <alignment horizontal="center"/>
    </xf>
    <xf numFmtId="167" fontId="21" fillId="0" borderId="0" xfId="0" applyNumberFormat="1" applyFont="1" applyBorder="1" applyAlignment="1">
      <alignment horizontal="right"/>
    </xf>
    <xf numFmtId="0" fontId="29" fillId="0" borderId="0" xfId="48" applyFont="1"/>
    <xf numFmtId="4" fontId="37" fillId="0" borderId="0" xfId="48" applyNumberFormat="1" applyFont="1" applyBorder="1" applyAlignment="1">
      <alignment horizontal="left" vertical="top" wrapText="1"/>
    </xf>
    <xf numFmtId="4" fontId="37" fillId="0" borderId="0" xfId="48" applyNumberFormat="1" applyFont="1" applyAlignment="1">
      <alignment horizontal="left"/>
    </xf>
    <xf numFmtId="0" fontId="37" fillId="0" borderId="0" xfId="48" applyFont="1" applyAlignment="1">
      <alignment horizontal="left"/>
    </xf>
    <xf numFmtId="4" fontId="37" fillId="0" borderId="0" xfId="48" applyNumberFormat="1" applyFont="1" applyFill="1" applyBorder="1" applyAlignment="1">
      <alignment horizontal="left" vertical="top" wrapText="1"/>
    </xf>
    <xf numFmtId="0" fontId="53" fillId="0" borderId="9" xfId="0" applyFont="1" applyBorder="1" applyAlignment="1">
      <alignment horizontal="left" vertical="center" indent="1"/>
    </xf>
    <xf numFmtId="3" fontId="53" fillId="0" borderId="9" xfId="0" applyNumberFormat="1" applyFont="1" applyBorder="1" applyAlignment="1">
      <alignment horizontal="right" vertical="center"/>
    </xf>
    <xf numFmtId="2" fontId="34" fillId="0" borderId="9" xfId="48" applyNumberFormat="1" applyFont="1" applyFill="1" applyBorder="1" applyAlignment="1">
      <alignment horizontal="right" vertical="center"/>
    </xf>
    <xf numFmtId="4" fontId="34" fillId="0" borderId="9" xfId="48" applyNumberFormat="1" applyFont="1" applyFill="1" applyBorder="1" applyAlignment="1">
      <alignment horizontal="right" vertical="center"/>
    </xf>
    <xf numFmtId="3" fontId="49" fillId="0" borderId="9" xfId="48" applyNumberFormat="1" applyFont="1" applyFill="1" applyBorder="1" applyAlignment="1">
      <alignment horizontal="left" vertical="center" indent="1"/>
    </xf>
    <xf numFmtId="0" fontId="49" fillId="0" borderId="9" xfId="48" applyFont="1" applyFill="1" applyBorder="1" applyAlignment="1">
      <alignment horizontal="left" vertical="center" indent="1"/>
    </xf>
    <xf numFmtId="0" fontId="25" fillId="0" borderId="0" xfId="48" applyFont="1"/>
    <xf numFmtId="0" fontId="38" fillId="0" borderId="0" xfId="0" applyFont="1" applyAlignment="1">
      <alignment vertical="center"/>
    </xf>
    <xf numFmtId="2" fontId="34" fillId="0" borderId="9" xfId="48" applyNumberFormat="1" applyFont="1" applyBorder="1" applyAlignment="1">
      <alignment vertical="center"/>
    </xf>
    <xf numFmtId="3" fontId="49" fillId="0" borderId="9" xfId="48" applyNumberFormat="1" applyFont="1" applyBorder="1" applyAlignment="1">
      <alignment horizontal="left" vertical="center" indent="1"/>
    </xf>
    <xf numFmtId="0" fontId="49" fillId="0" borderId="9" xfId="48" applyFont="1" applyBorder="1" applyAlignment="1">
      <alignment horizontal="left" vertical="center" indent="1"/>
    </xf>
    <xf numFmtId="4" fontId="37" fillId="0" borderId="0" xfId="48" applyNumberFormat="1" applyFont="1" applyBorder="1" applyAlignment="1">
      <alignment horizontal="center"/>
    </xf>
    <xf numFmtId="4" fontId="34" fillId="0" borderId="9" xfId="48" applyNumberFormat="1" applyFont="1" applyBorder="1" applyAlignment="1">
      <alignment horizontal="right" vertical="center"/>
    </xf>
    <xf numFmtId="4" fontId="49" fillId="0" borderId="9" xfId="48" applyNumberFormat="1" applyFont="1" applyBorder="1" applyAlignment="1">
      <alignment horizontal="left" vertical="center" indent="1"/>
    </xf>
    <xf numFmtId="4" fontId="37" fillId="0" borderId="0" xfId="48" applyNumberFormat="1" applyFont="1" applyFill="1" applyBorder="1"/>
    <xf numFmtId="4" fontId="37" fillId="0" borderId="0" xfId="48" applyNumberFormat="1" applyFont="1" applyFill="1" applyBorder="1" applyAlignment="1">
      <alignment horizontal="center"/>
    </xf>
    <xf numFmtId="0" fontId="37" fillId="0" borderId="0" xfId="48" applyFont="1" applyFill="1" applyBorder="1"/>
    <xf numFmtId="0" fontId="38" fillId="0" borderId="0" xfId="48" applyFont="1" applyFill="1" applyBorder="1" applyAlignment="1">
      <alignment horizontal="center"/>
    </xf>
    <xf numFmtId="4" fontId="38" fillId="0" borderId="0" xfId="48" applyNumberFormat="1" applyFont="1" applyFill="1" applyBorder="1"/>
    <xf numFmtId="0" fontId="51" fillId="0" borderId="0" xfId="0" applyFont="1" applyFill="1" applyBorder="1"/>
    <xf numFmtId="4" fontId="34" fillId="20" borderId="9" xfId="48" applyNumberFormat="1" applyFont="1" applyFill="1" applyBorder="1" applyAlignment="1">
      <alignment horizontal="right" vertical="center"/>
    </xf>
    <xf numFmtId="4" fontId="49" fillId="0" borderId="9" xfId="48" applyNumberFormat="1" applyFont="1" applyFill="1" applyBorder="1" applyAlignment="1">
      <alignment horizontal="left" vertical="center" indent="1"/>
    </xf>
    <xf numFmtId="3" fontId="49" fillId="20" borderId="9" xfId="48" applyNumberFormat="1" applyFont="1" applyFill="1" applyBorder="1" applyAlignment="1">
      <alignment horizontal="left" vertical="center" indent="1"/>
    </xf>
    <xf numFmtId="0" fontId="49" fillId="20" borderId="9" xfId="0" applyFont="1" applyFill="1" applyBorder="1" applyAlignment="1">
      <alignment horizontal="left" vertical="center" indent="1"/>
    </xf>
    <xf numFmtId="2" fontId="34" fillId="0" borderId="9" xfId="48" applyNumberFormat="1" applyFont="1" applyFill="1" applyBorder="1" applyAlignment="1">
      <alignment vertical="center"/>
    </xf>
    <xf numFmtId="0" fontId="25" fillId="0" borderId="0" xfId="48" applyFont="1" applyFill="1" applyBorder="1"/>
    <xf numFmtId="0" fontId="43" fillId="0" borderId="0" xfId="35" applyFont="1" applyAlignment="1" applyProtection="1"/>
    <xf numFmtId="0" fontId="34" fillId="0" borderId="9" xfId="48" applyFont="1" applyFill="1" applyBorder="1" applyAlignment="1">
      <alignment vertical="center"/>
    </xf>
    <xf numFmtId="0" fontId="38" fillId="0" borderId="0" xfId="48" applyFont="1" applyBorder="1" applyAlignment="1">
      <alignment horizontal="center"/>
    </xf>
    <xf numFmtId="4" fontId="38" fillId="0" borderId="0" xfId="48" applyNumberFormat="1" applyFont="1" applyBorder="1" applyAlignment="1">
      <alignment horizontal="right"/>
    </xf>
    <xf numFmtId="0" fontId="57" fillId="0" borderId="0" xfId="0" applyFont="1"/>
    <xf numFmtId="0" fontId="26" fillId="0" borderId="0" xfId="48" applyFont="1" applyFill="1" applyBorder="1" applyAlignment="1">
      <alignment horizontal="center"/>
    </xf>
    <xf numFmtId="4" fontId="26" fillId="0" borderId="0" xfId="48" applyNumberFormat="1" applyFont="1" applyFill="1" applyBorder="1" applyAlignment="1">
      <alignment horizontal="right"/>
    </xf>
    <xf numFmtId="0" fontId="31" fillId="0" borderId="0" xfId="48" applyFont="1"/>
    <xf numFmtId="0" fontId="31" fillId="0" borderId="0" xfId="0" applyFont="1" applyAlignment="1">
      <alignment vertical="center"/>
    </xf>
    <xf numFmtId="0" fontId="37" fillId="0" borderId="0" xfId="48" applyFont="1" applyFill="1"/>
    <xf numFmtId="0" fontId="26" fillId="0" borderId="0" xfId="48" applyFont="1" applyFill="1" applyBorder="1"/>
    <xf numFmtId="2" fontId="26" fillId="0" borderId="0" xfId="48" applyNumberFormat="1" applyFont="1" applyFill="1" applyBorder="1"/>
    <xf numFmtId="4" fontId="37" fillId="0" borderId="0" xfId="48" applyNumberFormat="1" applyFont="1" applyBorder="1" applyAlignment="1">
      <alignment horizontal="center" vertical="top" wrapText="1"/>
    </xf>
    <xf numFmtId="4" fontId="37" fillId="0" borderId="0" xfId="48" applyNumberFormat="1" applyFont="1" applyFill="1" applyBorder="1" applyAlignment="1">
      <alignment horizontal="center" vertical="top" wrapText="1"/>
    </xf>
    <xf numFmtId="167" fontId="28" fillId="0" borderId="0" xfId="0" applyNumberFormat="1" applyFont="1" applyFill="1" applyBorder="1" applyAlignment="1">
      <alignment horizontal="center"/>
    </xf>
    <xf numFmtId="0" fontId="55" fillId="0" borderId="0" xfId="0" applyFont="1" applyFill="1" applyBorder="1"/>
    <xf numFmtId="0" fontId="31" fillId="0" borderId="0" xfId="48" applyFont="1" applyFill="1" applyBorder="1"/>
    <xf numFmtId="0" fontId="26" fillId="0" borderId="0" xfId="0" applyFont="1" applyFill="1" applyBorder="1" applyAlignment="1">
      <alignment vertical="center"/>
    </xf>
    <xf numFmtId="0" fontId="32" fillId="0" borderId="0" xfId="35" applyFont="1" applyFill="1" applyBorder="1" applyAlignment="1" applyProtection="1"/>
    <xf numFmtId="4" fontId="26" fillId="0" borderId="0" xfId="48" applyNumberFormat="1" applyFont="1" applyFill="1" applyBorder="1"/>
    <xf numFmtId="2" fontId="25" fillId="0" borderId="0" xfId="48" applyNumberFormat="1" applyFont="1"/>
    <xf numFmtId="3" fontId="54" fillId="0" borderId="9" xfId="48" applyNumberFormat="1" applyFont="1" applyFill="1" applyBorder="1" applyAlignment="1">
      <alignment vertical="center"/>
    </xf>
    <xf numFmtId="167" fontId="54" fillId="0" borderId="9" xfId="48" applyNumberFormat="1" applyFont="1" applyFill="1" applyBorder="1" applyAlignment="1">
      <alignment vertical="center"/>
    </xf>
    <xf numFmtId="167" fontId="34" fillId="0" borderId="9" xfId="48" applyNumberFormat="1" applyFont="1" applyFill="1" applyBorder="1" applyAlignment="1">
      <alignment vertical="center"/>
    </xf>
    <xf numFmtId="3" fontId="42" fillId="0" borderId="9" xfId="48" applyNumberFormat="1" applyFont="1" applyFill="1" applyBorder="1" applyAlignment="1">
      <alignment horizontal="right" vertical="center"/>
    </xf>
    <xf numFmtId="0" fontId="23" fillId="0" borderId="0" xfId="48" applyFont="1"/>
    <xf numFmtId="0" fontId="27" fillId="0" borderId="0" xfId="0" applyFont="1" applyFill="1" applyBorder="1"/>
    <xf numFmtId="167" fontId="52" fillId="0" borderId="0" xfId="0" applyNumberFormat="1" applyFont="1" applyFill="1" applyBorder="1"/>
    <xf numFmtId="0" fontId="56" fillId="0" borderId="0" xfId="0" applyFont="1" applyFill="1" applyBorder="1"/>
    <xf numFmtId="3" fontId="53" fillId="0" borderId="9" xfId="0" applyNumberFormat="1" applyFont="1" applyFill="1" applyBorder="1" applyAlignment="1">
      <alignment vertical="center"/>
    </xf>
    <xf numFmtId="3" fontId="49" fillId="0" borderId="9" xfId="0" applyNumberFormat="1" applyFont="1" applyFill="1" applyBorder="1" applyAlignment="1">
      <alignment horizontal="left" vertical="center" indent="1"/>
    </xf>
    <xf numFmtId="3" fontId="51" fillId="0" borderId="0" xfId="0" applyNumberFormat="1" applyFont="1"/>
    <xf numFmtId="167" fontId="53" fillId="0" borderId="9" xfId="0" applyNumberFormat="1" applyFont="1" applyFill="1" applyBorder="1" applyAlignment="1">
      <alignment vertical="center"/>
    </xf>
    <xf numFmtId="167" fontId="52" fillId="0" borderId="0" xfId="0" applyNumberFormat="1" applyFont="1"/>
    <xf numFmtId="167" fontId="49" fillId="0" borderId="9" xfId="0" applyNumberFormat="1" applyFont="1" applyFill="1" applyBorder="1" applyAlignment="1">
      <alignment horizontal="left" vertical="center" indent="1"/>
    </xf>
    <xf numFmtId="0" fontId="51" fillId="0" borderId="0" xfId="0" applyFont="1" applyBorder="1"/>
    <xf numFmtId="3" fontId="53" fillId="0" borderId="9" xfId="0" applyNumberFormat="1" applyFont="1" applyFill="1" applyBorder="1" applyAlignment="1">
      <alignment horizontal="right" vertical="center"/>
    </xf>
    <xf numFmtId="3" fontId="54" fillId="0" borderId="9" xfId="0" applyNumberFormat="1" applyFont="1" applyFill="1" applyBorder="1" applyAlignment="1">
      <alignment horizontal="right" vertical="center" wrapText="1"/>
    </xf>
    <xf numFmtId="0" fontId="53" fillId="0" borderId="9" xfId="0" applyFont="1" applyFill="1" applyBorder="1" applyAlignment="1">
      <alignment horizontal="left" vertical="center" wrapText="1" indent="1"/>
    </xf>
    <xf numFmtId="0" fontId="53" fillId="0" borderId="9" xfId="0" applyFont="1" applyFill="1" applyBorder="1" applyAlignment="1">
      <alignment vertical="center" wrapText="1"/>
    </xf>
    <xf numFmtId="0" fontId="23" fillId="0" borderId="0" xfId="0" applyFont="1"/>
    <xf numFmtId="0" fontId="53" fillId="0" borderId="9" xfId="0" applyFont="1" applyFill="1" applyBorder="1" applyAlignment="1">
      <alignment horizontal="right" vertical="center"/>
    </xf>
    <xf numFmtId="0" fontId="49" fillId="0" borderId="9" xfId="0" quotePrefix="1" applyFont="1" applyFill="1" applyBorder="1" applyAlignment="1">
      <alignment horizontal="left" vertical="center" indent="1"/>
    </xf>
    <xf numFmtId="3" fontId="34" fillId="0" borderId="9" xfId="46" applyNumberFormat="1" applyFont="1" applyFill="1" applyBorder="1" applyAlignment="1">
      <alignment horizontal="right" vertical="center"/>
    </xf>
    <xf numFmtId="3" fontId="49" fillId="21" borderId="9" xfId="0" applyNumberFormat="1" applyFont="1" applyFill="1" applyBorder="1" applyAlignment="1">
      <alignment horizontal="left" vertical="center" indent="1"/>
    </xf>
    <xf numFmtId="0" fontId="49" fillId="21" borderId="9" xfId="0" applyFont="1" applyFill="1" applyBorder="1" applyAlignment="1">
      <alignment horizontal="left" vertical="center" indent="1"/>
    </xf>
    <xf numFmtId="3" fontId="34" fillId="21" borderId="9" xfId="46" applyNumberFormat="1" applyFont="1" applyFill="1" applyBorder="1" applyAlignment="1">
      <alignment horizontal="right" vertical="center"/>
    </xf>
    <xf numFmtId="0" fontId="49" fillId="21" borderId="9" xfId="0" quotePrefix="1" applyFont="1" applyFill="1" applyBorder="1" applyAlignment="1">
      <alignment horizontal="left" vertical="center" indent="1"/>
    </xf>
    <xf numFmtId="0" fontId="53" fillId="21" borderId="9" xfId="0" applyFont="1" applyFill="1" applyBorder="1" applyAlignment="1">
      <alignment horizontal="right" vertical="center"/>
    </xf>
    <xf numFmtId="0" fontId="53" fillId="21" borderId="9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left" vertical="center" wrapText="1" indent="1"/>
    </xf>
    <xf numFmtId="0" fontId="49" fillId="21" borderId="9" xfId="0" applyFont="1" applyFill="1" applyBorder="1" applyAlignment="1">
      <alignment horizontal="left" vertical="center" wrapText="1" indent="1"/>
    </xf>
    <xf numFmtId="0" fontId="53" fillId="21" borderId="9" xfId="0" applyFont="1" applyFill="1" applyBorder="1" applyAlignment="1">
      <alignment horizontal="left" vertical="center" wrapText="1" indent="1"/>
    </xf>
    <xf numFmtId="3" fontId="54" fillId="21" borderId="9" xfId="0" applyNumberFormat="1" applyFont="1" applyFill="1" applyBorder="1" applyAlignment="1">
      <alignment horizontal="right" vertical="center" wrapText="1"/>
    </xf>
    <xf numFmtId="3" fontId="53" fillId="21" borderId="9" xfId="0" applyNumberFormat="1" applyFont="1" applyFill="1" applyBorder="1" applyAlignment="1">
      <alignment horizontal="right" vertical="center"/>
    </xf>
    <xf numFmtId="3" fontId="34" fillId="21" borderId="9" xfId="0" applyNumberFormat="1" applyFont="1" applyFill="1" applyBorder="1" applyAlignment="1">
      <alignment horizontal="right" vertical="center"/>
    </xf>
    <xf numFmtId="167" fontId="49" fillId="21" borderId="9" xfId="0" applyNumberFormat="1" applyFont="1" applyFill="1" applyBorder="1" applyAlignment="1">
      <alignment horizontal="left" vertical="center" indent="1"/>
    </xf>
    <xf numFmtId="3" fontId="53" fillId="21" borderId="9" xfId="0" applyNumberFormat="1" applyFont="1" applyFill="1" applyBorder="1" applyAlignment="1">
      <alignment vertical="center"/>
    </xf>
    <xf numFmtId="3" fontId="34" fillId="21" borderId="9" xfId="0" applyNumberFormat="1" applyFont="1" applyFill="1" applyBorder="1" applyAlignment="1">
      <alignment vertical="center"/>
    </xf>
    <xf numFmtId="167" fontId="53" fillId="21" borderId="9" xfId="0" applyNumberFormat="1" applyFont="1" applyFill="1" applyBorder="1" applyAlignment="1">
      <alignment vertical="center"/>
    </xf>
    <xf numFmtId="3" fontId="54" fillId="21" borderId="9" xfId="0" applyNumberFormat="1" applyFont="1" applyFill="1" applyBorder="1" applyAlignment="1">
      <alignment horizontal="right" vertical="center"/>
    </xf>
    <xf numFmtId="167" fontId="34" fillId="21" borderId="9" xfId="0" applyNumberFormat="1" applyFont="1" applyFill="1" applyBorder="1" applyAlignment="1">
      <alignment horizontal="right" vertical="center"/>
    </xf>
    <xf numFmtId="0" fontId="49" fillId="21" borderId="9" xfId="48" applyFont="1" applyFill="1" applyBorder="1" applyAlignment="1">
      <alignment horizontal="left" vertical="center" indent="1"/>
    </xf>
    <xf numFmtId="3" fontId="42" fillId="21" borderId="9" xfId="48" applyNumberFormat="1" applyFont="1" applyFill="1" applyBorder="1" applyAlignment="1">
      <alignment horizontal="right" vertical="center"/>
    </xf>
    <xf numFmtId="3" fontId="49" fillId="21" borderId="9" xfId="48" applyNumberFormat="1" applyFont="1" applyFill="1" applyBorder="1" applyAlignment="1">
      <alignment horizontal="left" vertical="center" indent="1"/>
    </xf>
    <xf numFmtId="3" fontId="54" fillId="21" borderId="9" xfId="48" applyNumberFormat="1" applyFont="1" applyFill="1" applyBorder="1" applyAlignment="1">
      <alignment vertical="center"/>
    </xf>
    <xf numFmtId="167" fontId="54" fillId="21" borderId="9" xfId="48" applyNumberFormat="1" applyFont="1" applyFill="1" applyBorder="1" applyAlignment="1">
      <alignment vertical="center"/>
    </xf>
    <xf numFmtId="167" fontId="34" fillId="21" borderId="9" xfId="48" applyNumberFormat="1" applyFont="1" applyFill="1" applyBorder="1" applyAlignment="1">
      <alignment vertical="center"/>
    </xf>
    <xf numFmtId="4" fontId="34" fillId="21" borderId="9" xfId="48" applyNumberFormat="1" applyFont="1" applyFill="1" applyBorder="1" applyAlignment="1">
      <alignment horizontal="right" vertical="center"/>
    </xf>
    <xf numFmtId="4" fontId="49" fillId="21" borderId="9" xfId="48" applyNumberFormat="1" applyFont="1" applyFill="1" applyBorder="1" applyAlignment="1">
      <alignment horizontal="left" vertical="center" indent="1"/>
    </xf>
    <xf numFmtId="0" fontId="34" fillId="21" borderId="9" xfId="48" applyFont="1" applyFill="1" applyBorder="1" applyAlignment="1">
      <alignment vertical="center"/>
    </xf>
    <xf numFmtId="2" fontId="34" fillId="21" borderId="9" xfId="48" applyNumberFormat="1" applyFont="1" applyFill="1" applyBorder="1" applyAlignment="1">
      <alignment vertical="center"/>
    </xf>
    <xf numFmtId="2" fontId="34" fillId="21" borderId="9" xfId="48" applyNumberFormat="1" applyFont="1" applyFill="1" applyBorder="1" applyAlignment="1">
      <alignment horizontal="right" vertical="center"/>
    </xf>
    <xf numFmtId="0" fontId="53" fillId="21" borderId="9" xfId="0" applyFont="1" applyFill="1" applyBorder="1" applyAlignment="1">
      <alignment horizontal="left" vertical="center" indent="1"/>
    </xf>
    <xf numFmtId="0" fontId="53" fillId="21" borderId="9" xfId="0" applyFont="1" applyFill="1" applyBorder="1" applyAlignment="1">
      <alignment vertical="center"/>
    </xf>
    <xf numFmtId="167" fontId="34" fillId="21" borderId="9" xfId="0" applyNumberFormat="1" applyFont="1" applyFill="1" applyBorder="1" applyAlignment="1">
      <alignment vertical="center"/>
    </xf>
    <xf numFmtId="167" fontId="53" fillId="21" borderId="9" xfId="0" applyNumberFormat="1" applyFont="1" applyFill="1" applyBorder="1" applyAlignment="1">
      <alignment horizontal="right" vertical="center"/>
    </xf>
    <xf numFmtId="3" fontId="54" fillId="21" borderId="9" xfId="0" applyNumberFormat="1" applyFont="1" applyFill="1" applyBorder="1" applyAlignment="1">
      <alignment vertical="center"/>
    </xf>
    <xf numFmtId="0" fontId="53" fillId="22" borderId="9" xfId="0" applyFont="1" applyFill="1" applyBorder="1" applyAlignment="1">
      <alignment horizontal="center" vertical="center" wrapText="1"/>
    </xf>
    <xf numFmtId="0" fontId="53" fillId="22" borderId="9" xfId="0" applyFont="1" applyFill="1" applyBorder="1" applyAlignment="1">
      <alignment horizontal="center" vertical="center"/>
    </xf>
    <xf numFmtId="167" fontId="53" fillId="22" borderId="9" xfId="0" applyNumberFormat="1" applyFont="1" applyFill="1" applyBorder="1" applyAlignment="1">
      <alignment horizontal="center" vertical="center"/>
    </xf>
    <xf numFmtId="0" fontId="53" fillId="22" borderId="9" xfId="48" applyFont="1" applyFill="1" applyBorder="1" applyAlignment="1">
      <alignment horizontal="center" vertical="center" wrapText="1"/>
    </xf>
    <xf numFmtId="0" fontId="53" fillId="22" borderId="9" xfId="48" applyFont="1" applyFill="1" applyBorder="1" applyAlignment="1">
      <alignment horizontal="center" vertical="center"/>
    </xf>
    <xf numFmtId="4" fontId="53" fillId="22" borderId="9" xfId="48" applyNumberFormat="1" applyFont="1" applyFill="1" applyBorder="1" applyAlignment="1">
      <alignment horizontal="center" vertical="center" wrapText="1"/>
    </xf>
    <xf numFmtId="167" fontId="53" fillId="22" borderId="9" xfId="0" applyNumberFormat="1" applyFont="1" applyFill="1" applyBorder="1" applyAlignment="1">
      <alignment horizontal="center" vertical="center" wrapText="1"/>
    </xf>
    <xf numFmtId="3" fontId="58" fillId="23" borderId="9" xfId="46" applyNumberFormat="1" applyFont="1" applyFill="1" applyBorder="1" applyAlignment="1">
      <alignment horizontal="right" vertical="center"/>
    </xf>
    <xf numFmtId="3" fontId="40" fillId="23" borderId="9" xfId="0" applyNumberFormat="1" applyFont="1" applyFill="1" applyBorder="1" applyAlignment="1">
      <alignment horizontal="right" vertical="center"/>
    </xf>
    <xf numFmtId="3" fontId="40" fillId="23" borderId="9" xfId="0" applyNumberFormat="1" applyFont="1" applyFill="1" applyBorder="1" applyAlignment="1">
      <alignment vertical="center"/>
    </xf>
    <xf numFmtId="167" fontId="40" fillId="23" borderId="9" xfId="0" applyNumberFormat="1" applyFont="1" applyFill="1" applyBorder="1" applyAlignment="1">
      <alignment vertical="center"/>
    </xf>
    <xf numFmtId="3" fontId="59" fillId="23" borderId="9" xfId="0" applyNumberFormat="1" applyFont="1" applyFill="1" applyBorder="1" applyAlignment="1">
      <alignment horizontal="right" vertical="center"/>
    </xf>
    <xf numFmtId="167" fontId="22" fillId="23" borderId="9" xfId="0" applyNumberFormat="1" applyFont="1" applyFill="1" applyBorder="1" applyAlignment="1">
      <alignment horizontal="right" vertical="center"/>
    </xf>
    <xf numFmtId="3" fontId="40" fillId="23" borderId="9" xfId="48" applyNumberFormat="1" applyFont="1" applyFill="1" applyBorder="1" applyAlignment="1">
      <alignment horizontal="right" vertical="center"/>
    </xf>
    <xf numFmtId="3" fontId="59" fillId="23" borderId="9" xfId="48" applyNumberFormat="1" applyFont="1" applyFill="1" applyBorder="1" applyAlignment="1">
      <alignment vertical="center"/>
    </xf>
    <xf numFmtId="167" fontId="59" fillId="23" borderId="9" xfId="48" applyNumberFormat="1" applyFont="1" applyFill="1" applyBorder="1" applyAlignment="1">
      <alignment vertical="center"/>
    </xf>
    <xf numFmtId="167" fontId="22" fillId="23" borderId="9" xfId="48" applyNumberFormat="1" applyFont="1" applyFill="1" applyBorder="1" applyAlignment="1">
      <alignment vertical="center"/>
    </xf>
    <xf numFmtId="4" fontId="22" fillId="23" borderId="9" xfId="48" applyNumberFormat="1" applyFont="1" applyFill="1" applyBorder="1" applyAlignment="1">
      <alignment horizontal="right" vertical="center"/>
    </xf>
    <xf numFmtId="0" fontId="49" fillId="23" borderId="9" xfId="0" applyFont="1" applyFill="1" applyBorder="1" applyAlignment="1">
      <alignment horizontal="left" vertical="center" wrapText="1" indent="1"/>
    </xf>
    <xf numFmtId="168" fontId="34" fillId="23" borderId="9" xfId="52" applyNumberFormat="1" applyFont="1" applyFill="1" applyBorder="1" applyAlignment="1">
      <alignment horizontal="right" vertical="center"/>
    </xf>
    <xf numFmtId="9" fontId="34" fillId="23" borderId="9" xfId="52" applyFont="1" applyFill="1" applyBorder="1" applyAlignment="1">
      <alignment horizontal="right" vertical="center"/>
    </xf>
    <xf numFmtId="167" fontId="22" fillId="23" borderId="9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53" fillId="0" borderId="0" xfId="0" applyFo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0" xfId="0" applyFont="1" applyFill="1" applyBorder="1"/>
    <xf numFmtId="0" fontId="53" fillId="0" borderId="9" xfId="0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 wrapText="1"/>
    </xf>
    <xf numFmtId="0" fontId="53" fillId="0" borderId="0" xfId="0" applyFont="1" applyBorder="1"/>
    <xf numFmtId="0" fontId="53" fillId="0" borderId="0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24" borderId="9" xfId="0" applyFont="1" applyFill="1" applyBorder="1" applyAlignment="1">
      <alignment horizontal="center" vertical="center" wrapText="1"/>
    </xf>
    <xf numFmtId="0" fontId="53" fillId="21" borderId="9" xfId="0" applyFont="1" applyFill="1" applyBorder="1" applyAlignment="1">
      <alignment horizontal="center" vertical="center"/>
    </xf>
    <xf numFmtId="0" fontId="53" fillId="21" borderId="9" xfId="0" applyFont="1" applyFill="1" applyBorder="1" applyAlignment="1">
      <alignment horizontal="center" vertical="center" wrapText="1"/>
    </xf>
    <xf numFmtId="0" fontId="42" fillId="21" borderId="9" xfId="0" applyFont="1" applyFill="1" applyBorder="1" applyAlignment="1">
      <alignment horizontal="center" vertical="center" wrapText="1"/>
    </xf>
    <xf numFmtId="0" fontId="0" fillId="18" borderId="0" xfId="0" applyFill="1"/>
    <xf numFmtId="0" fontId="25" fillId="18" borderId="0" xfId="0" applyFont="1" applyFill="1" applyBorder="1"/>
    <xf numFmtId="0" fontId="60" fillId="18" borderId="0" xfId="58" applyFont="1" applyFill="1" applyBorder="1" applyAlignment="1">
      <alignment vertical="center" wrapText="1"/>
    </xf>
    <xf numFmtId="0" fontId="61" fillId="18" borderId="0" xfId="58" applyFont="1" applyFill="1" applyBorder="1" applyAlignment="1">
      <alignment vertical="center"/>
    </xf>
    <xf numFmtId="0" fontId="60" fillId="18" borderId="0" xfId="58" applyFont="1" applyFill="1" applyBorder="1" applyAlignment="1">
      <alignment horizontal="right" vertical="center" wrapText="1"/>
    </xf>
    <xf numFmtId="0" fontId="60" fillId="25" borderId="0" xfId="0" applyFont="1" applyFill="1" applyAlignment="1">
      <alignment vertical="center" wrapText="1"/>
    </xf>
    <xf numFmtId="0" fontId="60" fillId="25" borderId="0" xfId="0" applyFont="1" applyFill="1" applyAlignment="1">
      <alignment horizontal="right" vertical="center" wrapText="1"/>
    </xf>
    <xf numFmtId="3" fontId="27" fillId="0" borderId="0" xfId="0" applyNumberFormat="1" applyFont="1" applyFill="1" applyBorder="1"/>
    <xf numFmtId="0" fontId="62" fillId="18" borderId="0" xfId="36" applyFont="1" applyFill="1" applyAlignment="1" applyProtection="1">
      <alignment vertical="center"/>
    </xf>
    <xf numFmtId="0" fontId="51" fillId="18" borderId="0" xfId="0" applyFont="1" applyFill="1"/>
    <xf numFmtId="3" fontId="63" fillId="0" borderId="9" xfId="0" applyNumberFormat="1" applyFont="1" applyFill="1" applyBorder="1" applyAlignment="1">
      <alignment horizontal="right" vertical="center"/>
    </xf>
    <xf numFmtId="3" fontId="63" fillId="21" borderId="9" xfId="0" applyNumberFormat="1" applyFont="1" applyFill="1" applyBorder="1" applyAlignment="1">
      <alignment horizontal="right" vertical="center"/>
    </xf>
    <xf numFmtId="3" fontId="64" fillId="23" borderId="9" xfId="0" applyNumberFormat="1" applyFont="1" applyFill="1" applyBorder="1" applyAlignment="1">
      <alignment horizontal="right" vertical="center"/>
    </xf>
    <xf numFmtId="3" fontId="65" fillId="0" borderId="9" xfId="0" applyNumberFormat="1" applyFont="1" applyFill="1" applyBorder="1" applyAlignment="1">
      <alignment horizontal="right" vertical="center"/>
    </xf>
    <xf numFmtId="3" fontId="65" fillId="21" borderId="9" xfId="0" applyNumberFormat="1" applyFont="1" applyFill="1" applyBorder="1" applyAlignment="1">
      <alignment horizontal="right" vertical="center"/>
    </xf>
    <xf numFmtId="3" fontId="66" fillId="23" borderId="9" xfId="0" applyNumberFormat="1" applyFont="1" applyFill="1" applyBorder="1" applyAlignment="1">
      <alignment horizontal="right" vertical="center"/>
    </xf>
    <xf numFmtId="3" fontId="67" fillId="0" borderId="9" xfId="0" applyNumberFormat="1" applyFont="1" applyFill="1" applyBorder="1" applyAlignment="1">
      <alignment horizontal="right" vertical="center"/>
    </xf>
    <xf numFmtId="3" fontId="67" fillId="21" borderId="9" xfId="0" applyNumberFormat="1" applyFont="1" applyFill="1" applyBorder="1" applyAlignment="1">
      <alignment horizontal="right" vertical="center"/>
    </xf>
    <xf numFmtId="3" fontId="68" fillId="23" borderId="9" xfId="0" applyNumberFormat="1" applyFont="1" applyFill="1" applyBorder="1" applyAlignment="1">
      <alignment horizontal="right" vertical="center"/>
    </xf>
    <xf numFmtId="167" fontId="69" fillId="0" borderId="9" xfId="0" applyNumberFormat="1" applyFont="1" applyFill="1" applyBorder="1" applyAlignment="1">
      <alignment horizontal="right" vertical="center"/>
    </xf>
    <xf numFmtId="167" fontId="69" fillId="21" borderId="9" xfId="0" applyNumberFormat="1" applyFont="1" applyFill="1" applyBorder="1" applyAlignment="1">
      <alignment horizontal="right" vertical="center"/>
    </xf>
    <xf numFmtId="167" fontId="70" fillId="23" borderId="9" xfId="0" applyNumberFormat="1" applyFont="1" applyFill="1" applyBorder="1" applyAlignment="1">
      <alignment horizontal="right" vertical="center"/>
    </xf>
    <xf numFmtId="167" fontId="65" fillId="0" borderId="9" xfId="0" applyNumberFormat="1" applyFont="1" applyFill="1" applyBorder="1" applyAlignment="1">
      <alignment horizontal="right" vertical="center"/>
    </xf>
    <xf numFmtId="167" fontId="65" fillId="21" borderId="9" xfId="0" applyNumberFormat="1" applyFont="1" applyFill="1" applyBorder="1" applyAlignment="1">
      <alignment horizontal="right" vertical="center"/>
    </xf>
    <xf numFmtId="167" fontId="66" fillId="23" borderId="9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0" fontId="78" fillId="18" borderId="0" xfId="56" applyFont="1">
      <alignment horizontal="left" vertical="center" indent="2"/>
    </xf>
    <xf numFmtId="0" fontId="77" fillId="18" borderId="0" xfId="0" applyFont="1" applyFill="1"/>
    <xf numFmtId="0" fontId="78" fillId="18" borderId="0" xfId="56" applyFont="1" applyAlignment="1">
      <alignment horizontal="left" vertical="center" indent="9"/>
    </xf>
    <xf numFmtId="0" fontId="78" fillId="18" borderId="0" xfId="56" applyFont="1" applyAlignment="1">
      <alignment horizontal="left" vertical="center" indent="5"/>
    </xf>
    <xf numFmtId="0" fontId="78" fillId="18" borderId="0" xfId="56" applyFont="1" applyAlignment="1">
      <alignment horizontal="left" vertical="center" indent="2"/>
    </xf>
    <xf numFmtId="0" fontId="78" fillId="18" borderId="0" xfId="56" applyFont="1" applyAlignment="1">
      <alignment vertical="center"/>
    </xf>
    <xf numFmtId="0" fontId="51" fillId="0" borderId="0" xfId="0" applyFont="1" applyAlignment="1">
      <alignment horizontal="left" indent="1"/>
    </xf>
    <xf numFmtId="0" fontId="58" fillId="0" borderId="0" xfId="0" applyFont="1" applyAlignment="1">
      <alignment horizontal="left" vertical="center" indent="1"/>
    </xf>
    <xf numFmtId="0" fontId="22" fillId="0" borderId="0" xfId="0" applyFont="1" applyFill="1" applyAlignment="1">
      <alignment horizontal="left" vertical="center" indent="1"/>
    </xf>
    <xf numFmtId="0" fontId="22" fillId="0" borderId="0" xfId="0" applyFont="1" applyFill="1" applyAlignment="1">
      <alignment horizontal="left" indent="1"/>
    </xf>
    <xf numFmtId="0" fontId="21" fillId="0" borderId="0" xfId="0" applyFont="1" applyAlignment="1">
      <alignment horizontal="left" indent="1"/>
    </xf>
    <xf numFmtId="0" fontId="57" fillId="0" borderId="0" xfId="0" applyFont="1" applyFill="1" applyAlignment="1">
      <alignment horizontal="left" indent="1"/>
    </xf>
    <xf numFmtId="0" fontId="21" fillId="0" borderId="0" xfId="0" applyFont="1" applyAlignment="1">
      <alignment horizontal="left" wrapText="1" indent="1"/>
    </xf>
    <xf numFmtId="0" fontId="78" fillId="18" borderId="0" xfId="56" applyFont="1" applyAlignment="1">
      <alignment horizontal="left" vertical="center" indent="10"/>
    </xf>
    <xf numFmtId="0" fontId="45" fillId="21" borderId="10" xfId="35" quotePrefix="1" applyFont="1" applyFill="1" applyBorder="1" applyAlignment="1" applyProtection="1">
      <alignment horizontal="left" vertical="center" wrapText="1" indent="1"/>
    </xf>
    <xf numFmtId="0" fontId="45" fillId="21" borderId="11" xfId="35" quotePrefix="1" applyFont="1" applyFill="1" applyBorder="1" applyAlignment="1" applyProtection="1">
      <alignment horizontal="left" vertical="center" wrapText="1" indent="1"/>
    </xf>
    <xf numFmtId="0" fontId="45" fillId="21" borderId="12" xfId="35" quotePrefix="1" applyFont="1" applyFill="1" applyBorder="1" applyAlignment="1" applyProtection="1">
      <alignment horizontal="left" vertical="center" wrapText="1" indent="1"/>
    </xf>
    <xf numFmtId="0" fontId="45" fillId="0" borderId="10" xfId="35" applyFont="1" applyBorder="1" applyAlignment="1" applyProtection="1">
      <alignment horizontal="left" vertical="center" wrapText="1" indent="1"/>
    </xf>
    <xf numFmtId="0" fontId="45" fillId="0" borderId="11" xfId="35" applyFont="1" applyBorder="1" applyAlignment="1" applyProtection="1">
      <alignment horizontal="left" vertical="center" wrapText="1" indent="1"/>
    </xf>
    <xf numFmtId="0" fontId="45" fillId="0" borderId="12" xfId="35" applyFont="1" applyBorder="1" applyAlignment="1" applyProtection="1">
      <alignment horizontal="left" vertical="center" wrapText="1" indent="1"/>
    </xf>
    <xf numFmtId="0" fontId="45" fillId="21" borderId="10" xfId="35" applyFont="1" applyFill="1" applyBorder="1" applyAlignment="1" applyProtection="1">
      <alignment horizontal="left" vertical="center" wrapText="1" indent="1"/>
    </xf>
    <xf numFmtId="0" fontId="45" fillId="21" borderId="11" xfId="35" applyFont="1" applyFill="1" applyBorder="1" applyAlignment="1" applyProtection="1">
      <alignment horizontal="left" vertical="center" wrapText="1" indent="1"/>
    </xf>
    <xf numFmtId="0" fontId="45" fillId="21" borderId="12" xfId="35" applyFont="1" applyFill="1" applyBorder="1" applyAlignment="1" applyProtection="1">
      <alignment horizontal="left" vertical="center" wrapText="1" indent="1"/>
    </xf>
    <xf numFmtId="0" fontId="45" fillId="0" borderId="10" xfId="35" quotePrefix="1" applyFont="1" applyBorder="1" applyAlignment="1" applyProtection="1">
      <alignment horizontal="left" vertical="center" wrapText="1" indent="1"/>
    </xf>
    <xf numFmtId="0" fontId="45" fillId="0" borderId="11" xfId="35" quotePrefix="1" applyFont="1" applyBorder="1" applyAlignment="1" applyProtection="1">
      <alignment horizontal="left" vertical="center" wrapText="1" indent="1"/>
    </xf>
    <xf numFmtId="0" fontId="45" fillId="0" borderId="12" xfId="35" quotePrefix="1" applyFont="1" applyBorder="1" applyAlignment="1" applyProtection="1">
      <alignment horizontal="left" vertical="center" wrapText="1" indent="1"/>
    </xf>
    <xf numFmtId="0" fontId="53" fillId="24" borderId="0" xfId="0" applyFont="1" applyFill="1" applyBorder="1" applyAlignment="1">
      <alignment horizontal="center" vertical="center" wrapText="1"/>
    </xf>
    <xf numFmtId="0" fontId="45" fillId="21" borderId="9" xfId="35" applyFont="1" applyFill="1" applyBorder="1" applyAlignment="1" applyProtection="1">
      <alignment horizontal="left" vertical="center" wrapText="1" indent="1"/>
    </xf>
    <xf numFmtId="0" fontId="45" fillId="0" borderId="9" xfId="35" applyFont="1" applyFill="1" applyBorder="1" applyAlignment="1" applyProtection="1">
      <alignment horizontal="left" vertical="center" wrapText="1" indent="1"/>
    </xf>
    <xf numFmtId="0" fontId="71" fillId="22" borderId="10" xfId="0" applyFont="1" applyFill="1" applyBorder="1" applyAlignment="1">
      <alignment horizontal="center" vertical="center" wrapText="1"/>
    </xf>
    <xf numFmtId="0" fontId="71" fillId="22" borderId="11" xfId="0" applyFont="1" applyFill="1" applyBorder="1" applyAlignment="1">
      <alignment horizontal="center" vertical="center" wrapText="1"/>
    </xf>
    <xf numFmtId="0" fontId="71" fillId="22" borderId="12" xfId="0" applyFont="1" applyFill="1" applyBorder="1" applyAlignment="1">
      <alignment horizontal="center" vertical="center" wrapText="1"/>
    </xf>
    <xf numFmtId="0" fontId="45" fillId="21" borderId="9" xfId="35" applyFont="1" applyFill="1" applyBorder="1" applyAlignment="1" applyProtection="1">
      <alignment horizontal="left" vertical="center" indent="1"/>
    </xf>
    <xf numFmtId="0" fontId="45" fillId="0" borderId="9" xfId="35" applyFont="1" applyBorder="1" applyAlignment="1" applyProtection="1">
      <alignment horizontal="left" vertical="center" indent="1"/>
    </xf>
    <xf numFmtId="0" fontId="45" fillId="0" borderId="9" xfId="35" applyNumberFormat="1" applyFont="1" applyBorder="1" applyAlignment="1" applyProtection="1">
      <alignment horizontal="left" vertical="center" indent="1"/>
    </xf>
    <xf numFmtId="0" fontId="40" fillId="0" borderId="0" xfId="0" applyFont="1" applyFill="1" applyBorder="1" applyAlignment="1">
      <alignment horizontal="center" vertical="center"/>
    </xf>
    <xf numFmtId="0" fontId="40" fillId="21" borderId="9" xfId="0" applyFont="1" applyFill="1" applyBorder="1" applyAlignment="1">
      <alignment horizontal="center" vertical="center" wrapText="1"/>
    </xf>
    <xf numFmtId="0" fontId="71" fillId="22" borderId="9" xfId="0" applyFont="1" applyFill="1" applyBorder="1" applyAlignment="1">
      <alignment horizontal="center" vertical="center"/>
    </xf>
    <xf numFmtId="0" fontId="53" fillId="24" borderId="9" xfId="0" applyFont="1" applyFill="1" applyBorder="1" applyAlignment="1">
      <alignment horizontal="center" vertical="center" wrapText="1"/>
    </xf>
    <xf numFmtId="0" fontId="60" fillId="18" borderId="0" xfId="58" applyFont="1" applyFill="1" applyBorder="1" applyAlignment="1">
      <alignment horizontal="right" vertical="center" wrapText="1"/>
    </xf>
    <xf numFmtId="0" fontId="78" fillId="18" borderId="0" xfId="56" applyFont="1" applyAlignment="1">
      <alignment horizontal="left" vertical="center" indent="4"/>
    </xf>
    <xf numFmtId="0" fontId="62" fillId="26" borderId="0" xfId="36" applyFont="1" applyFill="1" applyAlignment="1" applyProtection="1">
      <alignment horizontal="center" vertical="center"/>
    </xf>
    <xf numFmtId="167" fontId="22" fillId="23" borderId="9" xfId="0" applyNumberFormat="1" applyFont="1" applyFill="1" applyBorder="1" applyAlignment="1">
      <alignment horizontal="center" vertical="center"/>
    </xf>
    <xf numFmtId="0" fontId="26" fillId="27" borderId="0" xfId="48" applyFont="1" applyFill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57" fillId="0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53" fillId="22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 indent="1"/>
    </xf>
    <xf numFmtId="0" fontId="40" fillId="23" borderId="9" xfId="0" applyFont="1" applyFill="1" applyBorder="1" applyAlignment="1">
      <alignment horizontal="center" vertical="center"/>
    </xf>
    <xf numFmtId="0" fontId="53" fillId="22" borderId="9" xfId="0" applyFont="1" applyFill="1" applyBorder="1" applyAlignment="1">
      <alignment horizontal="center" vertical="center" wrapText="1"/>
    </xf>
    <xf numFmtId="0" fontId="27" fillId="27" borderId="0" xfId="0" applyFont="1" applyFill="1" applyAlignment="1">
      <alignment horizontal="left" vertical="center" wrapText="1" indent="1"/>
    </xf>
    <xf numFmtId="0" fontId="72" fillId="27" borderId="0" xfId="0" applyFont="1" applyFill="1" applyAlignment="1">
      <alignment horizontal="left" vertical="center" indent="1"/>
    </xf>
    <xf numFmtId="0" fontId="27" fillId="27" borderId="0" xfId="0" applyFont="1" applyFill="1" applyAlignment="1">
      <alignment horizontal="left" vertical="center" indent="1"/>
    </xf>
    <xf numFmtId="0" fontId="26" fillId="27" borderId="0" xfId="48" applyFont="1" applyFill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78" fillId="18" borderId="0" xfId="56" applyFont="1">
      <alignment horizontal="left" vertical="center" indent="2"/>
    </xf>
    <xf numFmtId="0" fontId="73" fillId="28" borderId="0" xfId="48" applyFont="1" applyFill="1" applyAlignment="1">
      <alignment horizontal="left" vertical="center" indent="1"/>
    </xf>
    <xf numFmtId="0" fontId="53" fillId="22" borderId="9" xfId="48" applyFont="1" applyFill="1" applyBorder="1" applyAlignment="1">
      <alignment horizontal="center" vertical="center" wrapText="1"/>
    </xf>
    <xf numFmtId="0" fontId="53" fillId="22" borderId="9" xfId="48" applyFont="1" applyFill="1" applyBorder="1" applyAlignment="1">
      <alignment horizontal="center" vertical="center"/>
    </xf>
    <xf numFmtId="4" fontId="53" fillId="22" borderId="9" xfId="48" applyNumberFormat="1" applyFont="1" applyFill="1" applyBorder="1" applyAlignment="1">
      <alignment horizontal="center" vertical="center" wrapText="1"/>
    </xf>
    <xf numFmtId="0" fontId="74" fillId="29" borderId="0" xfId="48" applyFont="1" applyFill="1" applyAlignment="1">
      <alignment horizontal="left" vertical="center" indent="1"/>
    </xf>
    <xf numFmtId="0" fontId="78" fillId="18" borderId="0" xfId="56" applyFont="1" applyAlignment="1">
      <alignment horizontal="left" vertical="center" indent="3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indent="1"/>
    </xf>
    <xf numFmtId="0" fontId="25" fillId="27" borderId="0" xfId="48" applyFont="1" applyFill="1" applyAlignment="1">
      <alignment horizontal="left" vertical="center" indent="1"/>
    </xf>
    <xf numFmtId="0" fontId="78" fillId="18" borderId="0" xfId="56" applyFont="1" applyAlignment="1">
      <alignment horizontal="center" vertical="center"/>
    </xf>
    <xf numFmtId="0" fontId="22" fillId="23" borderId="9" xfId="48" applyFont="1" applyFill="1" applyBorder="1" applyAlignment="1">
      <alignment horizontal="center" vertical="center"/>
    </xf>
    <xf numFmtId="0" fontId="26" fillId="27" borderId="0" xfId="48" applyFont="1" applyFill="1" applyBorder="1" applyAlignment="1">
      <alignment horizontal="left" vertical="center" indent="1"/>
    </xf>
    <xf numFmtId="3" fontId="40" fillId="23" borderId="9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indent="1"/>
    </xf>
    <xf numFmtId="0" fontId="73" fillId="28" borderId="0" xfId="0" applyFont="1" applyFill="1" applyAlignment="1">
      <alignment horizontal="left" vertical="center" indent="1"/>
    </xf>
    <xf numFmtId="3" fontId="40" fillId="23" borderId="10" xfId="0" applyNumberFormat="1" applyFont="1" applyFill="1" applyBorder="1" applyAlignment="1">
      <alignment horizontal="center" vertical="center"/>
    </xf>
    <xf numFmtId="3" fontId="40" fillId="23" borderId="12" xfId="0" applyNumberFormat="1" applyFont="1" applyFill="1" applyBorder="1" applyAlignment="1">
      <alignment horizontal="center" vertical="center"/>
    </xf>
    <xf numFmtId="0" fontId="60" fillId="25" borderId="0" xfId="0" applyFont="1" applyFill="1" applyAlignment="1">
      <alignment horizontal="right" vertical="center" wrapText="1"/>
    </xf>
    <xf numFmtId="167" fontId="40" fillId="23" borderId="9" xfId="0" applyNumberFormat="1" applyFont="1" applyFill="1" applyBorder="1" applyAlignment="1">
      <alignment horizontal="center" vertical="center"/>
    </xf>
    <xf numFmtId="0" fontId="27" fillId="27" borderId="0" xfId="0" applyFont="1" applyFill="1" applyBorder="1" applyAlignment="1">
      <alignment horizontal="left" vertical="center" indent="1"/>
    </xf>
    <xf numFmtId="0" fontId="27" fillId="0" borderId="0" xfId="0" applyFont="1" applyFill="1" applyBorder="1" applyAlignment="1">
      <alignment horizontal="left" vertical="center" indent="1"/>
    </xf>
    <xf numFmtId="3" fontId="58" fillId="23" borderId="9" xfId="0" applyNumberFormat="1" applyFont="1" applyFill="1" applyBorder="1" applyAlignment="1">
      <alignment horizontal="center" vertic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vínculo" xfId="35" builtinId="8"/>
    <cellStyle name="Hipervínculo 2" xfId="36"/>
    <cellStyle name="Input" xfId="37"/>
    <cellStyle name="Linked Cell" xfId="38"/>
    <cellStyle name="Millares [0] 2" xfId="39"/>
    <cellStyle name="Millares [0] 3" xfId="40"/>
    <cellStyle name="Millares 2" xfId="41"/>
    <cellStyle name="Millares 3" xfId="42"/>
    <cellStyle name="Millares 4" xfId="43"/>
    <cellStyle name="Normal" xfId="0" builtinId="0"/>
    <cellStyle name="Normal 2" xfId="44"/>
    <cellStyle name="Normal 3" xfId="45"/>
    <cellStyle name="Normal 4" xfId="46"/>
    <cellStyle name="Normal 4 2" xfId="47"/>
    <cellStyle name="Normal 5" xfId="48"/>
    <cellStyle name="Note" xfId="49"/>
    <cellStyle name="Output" xfId="50"/>
    <cellStyle name="Porcentaje 2" xfId="51"/>
    <cellStyle name="Porcentual" xfId="52" builtinId="5"/>
    <cellStyle name="Porcentual 2" xfId="53"/>
    <cellStyle name="Porcentual 3" xfId="54"/>
    <cellStyle name="Porcentual 4" xfId="55"/>
    <cellStyle name="Prev" xfId="56"/>
    <cellStyle name="Title" xfId="57"/>
    <cellStyle name="Titulo CAF" xfId="58"/>
    <cellStyle name="Warning Text" xfId="59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3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14654002714"/>
          <c:y val="0.0184757505773672"/>
          <c:w val="0.838534599728629"/>
          <c:h val="0.854503464203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'G1'!$M$9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numRef>
              <c:f>'G1'!$J$10:$J$25</c:f>
              <c:numCache>
                <c:formatCode>General</c:formatCode>
                <c:ptCount val="16"/>
              </c:numCache>
            </c:numRef>
          </c:cat>
          <c:val>
            <c:numRef>
              <c:f>'G1'!$M$10:$M$25</c:f>
              <c:numCache>
                <c:formatCode>#,##0</c:formatCode>
                <c:ptCount val="16"/>
                <c:pt idx="0">
                  <c:v>145.5665859880876</c:v>
                </c:pt>
                <c:pt idx="1">
                  <c:v>502.8530054072401</c:v>
                </c:pt>
                <c:pt idx="2">
                  <c:v>932.2434677262202</c:v>
                </c:pt>
                <c:pt idx="3">
                  <c:v>258.2369964</c:v>
                </c:pt>
                <c:pt idx="4">
                  <c:v>1890.12479718</c:v>
                </c:pt>
                <c:pt idx="5">
                  <c:v>102.2694587080394</c:v>
                </c:pt>
                <c:pt idx="6">
                  <c:v>386.69444982</c:v>
                </c:pt>
                <c:pt idx="7">
                  <c:v>72.42886706</c:v>
                </c:pt>
                <c:pt idx="8">
                  <c:v>757.9413330836244</c:v>
                </c:pt>
                <c:pt idx="9">
                  <c:v>47.57672142857142</c:v>
                </c:pt>
                <c:pt idx="10">
                  <c:v>161.4656164525428</c:v>
                </c:pt>
                <c:pt idx="11">
                  <c:v>573.9900177706998</c:v>
                </c:pt>
                <c:pt idx="12">
                  <c:v>80.6</c:v>
                </c:pt>
                <c:pt idx="13">
                  <c:v>42.30270253455572</c:v>
                </c:pt>
                <c:pt idx="14">
                  <c:v>1235.45970649656</c:v>
                </c:pt>
                <c:pt idx="15">
                  <c:v>7189.753726056142</c:v>
                </c:pt>
              </c:numCache>
            </c:numRef>
          </c:val>
        </c:ser>
        <c:ser>
          <c:idx val="1"/>
          <c:order val="1"/>
          <c:tx>
            <c:strRef>
              <c:f>'G1'!$N$9</c:f>
              <c:strCache>
                <c:ptCount val="1"/>
                <c:pt idx="0">
                  <c:v>HC</c:v>
                </c:pt>
              </c:strCache>
            </c:strRef>
          </c:tx>
          <c:spPr>
            <a:solidFill>
              <a:srgbClr val="FECF19"/>
            </a:solidFill>
            <a:ln w="25400">
              <a:noFill/>
            </a:ln>
            <a:effectLst/>
          </c:spPr>
          <c:invertIfNegative val="0"/>
          <c:cat>
            <c:numRef>
              <c:f>'G1'!$J$10:$J$25</c:f>
              <c:numCache>
                <c:formatCode>General</c:formatCode>
                <c:ptCount val="16"/>
              </c:numCache>
            </c:numRef>
          </c:cat>
          <c:val>
            <c:numRef>
              <c:f>'G1'!$N$10:$N$25</c:f>
              <c:numCache>
                <c:formatCode>#,##0</c:formatCode>
                <c:ptCount val="16"/>
                <c:pt idx="0">
                  <c:v>36.55993516561769</c:v>
                </c:pt>
                <c:pt idx="1">
                  <c:v>68.42504030478</c:v>
                </c:pt>
                <c:pt idx="2">
                  <c:v>253.422733727293</c:v>
                </c:pt>
                <c:pt idx="3">
                  <c:v>43.6220016</c:v>
                </c:pt>
                <c:pt idx="4">
                  <c:v>321.15050117</c:v>
                </c:pt>
                <c:pt idx="5">
                  <c:v>25.64429697668465</c:v>
                </c:pt>
                <c:pt idx="6">
                  <c:v>37.4627928</c:v>
                </c:pt>
                <c:pt idx="7">
                  <c:v>7.4459344</c:v>
                </c:pt>
                <c:pt idx="8">
                  <c:v>69.17014889024708</c:v>
                </c:pt>
                <c:pt idx="9">
                  <c:v>7.413269904761903</c:v>
                </c:pt>
                <c:pt idx="10">
                  <c:v>40.56269238928632</c:v>
                </c:pt>
                <c:pt idx="11">
                  <c:v>129.7059651937</c:v>
                </c:pt>
                <c:pt idx="12">
                  <c:v>12.9</c:v>
                </c:pt>
                <c:pt idx="13">
                  <c:v>5.1811343149294</c:v>
                </c:pt>
                <c:pt idx="14">
                  <c:v>310.6418747235495</c:v>
                </c:pt>
                <c:pt idx="15">
                  <c:v>1369.30832156085</c:v>
                </c:pt>
              </c:numCache>
            </c:numRef>
          </c:val>
        </c:ser>
        <c:ser>
          <c:idx val="2"/>
          <c:order val="2"/>
          <c:tx>
            <c:strRef>
              <c:f>'G1'!$O$9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numRef>
              <c:f>'G1'!$J$10:$J$25</c:f>
              <c:numCache>
                <c:formatCode>General</c:formatCode>
                <c:ptCount val="16"/>
              </c:numCache>
            </c:numRef>
          </c:cat>
          <c:val>
            <c:numRef>
              <c:f>'G1'!$O$10:$O$25</c:f>
              <c:numCache>
                <c:formatCode>#,##0</c:formatCode>
                <c:ptCount val="16"/>
                <c:pt idx="0">
                  <c:v>8.736650489574039</c:v>
                </c:pt>
                <c:pt idx="1">
                  <c:v>32.9967979335</c:v>
                </c:pt>
                <c:pt idx="2">
                  <c:v>77.62881171071298</c:v>
                </c:pt>
                <c:pt idx="3">
                  <c:v>13.1419599</c:v>
                </c:pt>
                <c:pt idx="4">
                  <c:v>100.55945258</c:v>
                </c:pt>
                <c:pt idx="5">
                  <c:v>5.860883460371889</c:v>
                </c:pt>
                <c:pt idx="6">
                  <c:v>23.5101427</c:v>
                </c:pt>
                <c:pt idx="7">
                  <c:v>4.8404807</c:v>
                </c:pt>
                <c:pt idx="8">
                  <c:v>52.85813804229077</c:v>
                </c:pt>
                <c:pt idx="9">
                  <c:v>2.271522</c:v>
                </c:pt>
                <c:pt idx="10">
                  <c:v>9.755429621506223</c:v>
                </c:pt>
                <c:pt idx="11">
                  <c:v>57.5988453725</c:v>
                </c:pt>
                <c:pt idx="12">
                  <c:v>5.6</c:v>
                </c:pt>
                <c:pt idx="13">
                  <c:v>6.594320736702036</c:v>
                </c:pt>
                <c:pt idx="14">
                  <c:v>76.48967447717367</c:v>
                </c:pt>
                <c:pt idx="15">
                  <c:v>478.4431097243316</c:v>
                </c:pt>
              </c:numCache>
            </c:numRef>
          </c:val>
        </c:ser>
        <c:ser>
          <c:idx val="3"/>
          <c:order val="3"/>
          <c:tx>
            <c:strRef>
              <c:f>'G1'!$P$9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numRef>
              <c:f>'G1'!$J$10:$J$25</c:f>
              <c:numCache>
                <c:formatCode>General</c:formatCode>
                <c:ptCount val="16"/>
              </c:numCache>
            </c:numRef>
          </c:cat>
          <c:val>
            <c:numRef>
              <c:f>'G1'!$P$10:$P$25</c:f>
              <c:numCache>
                <c:formatCode>#,##0.0</c:formatCode>
                <c:ptCount val="16"/>
                <c:pt idx="0">
                  <c:v>0.589752300287141</c:v>
                </c:pt>
                <c:pt idx="1">
                  <c:v>0.0</c:v>
                </c:pt>
                <c:pt idx="2">
                  <c:v>7.6159709261215</c:v>
                </c:pt>
                <c:pt idx="3">
                  <c:v>0.9028032</c:v>
                </c:pt>
                <c:pt idx="4">
                  <c:v>6.85500791</c:v>
                </c:pt>
                <c:pt idx="5">
                  <c:v>0.400521298672045</c:v>
                </c:pt>
                <c:pt idx="6">
                  <c:v>0.73450584</c:v>
                </c:pt>
                <c:pt idx="7">
                  <c:v>0.14651822</c:v>
                </c:pt>
                <c:pt idx="8">
                  <c:v>4.515533581517911</c:v>
                </c:pt>
                <c:pt idx="9">
                  <c:v>0.703981771428571</c:v>
                </c:pt>
                <c:pt idx="10">
                  <c:v>0.657383726776711</c:v>
                </c:pt>
                <c:pt idx="11">
                  <c:v>2.0861869327</c:v>
                </c:pt>
                <c:pt idx="12">
                  <c:v>1.3</c:v>
                </c:pt>
                <c:pt idx="13">
                  <c:v>1.453709607085963</c:v>
                </c:pt>
                <c:pt idx="14">
                  <c:v>5.122000610320933</c:v>
                </c:pt>
                <c:pt idx="15">
                  <c:v>33.08387592491077</c:v>
                </c:pt>
              </c:numCache>
            </c:numRef>
          </c:val>
        </c:ser>
        <c:ser>
          <c:idx val="4"/>
          <c:order val="4"/>
          <c:tx>
            <c:strRef>
              <c:f>'G1'!$Q$9</c:f>
              <c:strCache>
                <c:ptCount val="1"/>
                <c:pt idx="0">
                  <c:v>MP</c:v>
                </c:pt>
              </c:strCache>
            </c:strRef>
          </c:tx>
          <c:spPr>
            <a:solidFill>
              <a:srgbClr val="FEDB56"/>
            </a:solidFill>
            <a:ln w="25400">
              <a:noFill/>
            </a:ln>
            <a:effectLst/>
          </c:spPr>
          <c:invertIfNegative val="0"/>
          <c:cat>
            <c:numRef>
              <c:f>'G1'!$J$10:$J$25</c:f>
              <c:numCache>
                <c:formatCode>General</c:formatCode>
                <c:ptCount val="16"/>
              </c:numCache>
            </c:numRef>
          </c:cat>
          <c:val>
            <c:numRef>
              <c:f>'G1'!$Q$10:$Q$25</c:f>
              <c:numCache>
                <c:formatCode>#,##0.0</c:formatCode>
                <c:ptCount val="16"/>
                <c:pt idx="0">
                  <c:v>0.70761572836028</c:v>
                </c:pt>
                <c:pt idx="1">
                  <c:v>0.53768293668</c:v>
                </c:pt>
                <c:pt idx="2">
                  <c:v>6.949954523131499</c:v>
                </c:pt>
                <c:pt idx="3">
                  <c:v>0.9942984</c:v>
                </c:pt>
                <c:pt idx="4">
                  <c:v>7.140568920000001</c:v>
                </c:pt>
                <c:pt idx="5">
                  <c:v>0.491900733420289</c:v>
                </c:pt>
                <c:pt idx="6">
                  <c:v>0.6014234</c:v>
                </c:pt>
                <c:pt idx="7">
                  <c:v>0.0752595</c:v>
                </c:pt>
                <c:pt idx="8">
                  <c:v>2.793875966164997</c:v>
                </c:pt>
                <c:pt idx="9">
                  <c:v>0.507128628571429</c:v>
                </c:pt>
                <c:pt idx="10">
                  <c:v>0.786123740384622</c:v>
                </c:pt>
                <c:pt idx="11">
                  <c:v>2.5486831282</c:v>
                </c:pt>
                <c:pt idx="12">
                  <c:v>0.8</c:v>
                </c:pt>
                <c:pt idx="13">
                  <c:v>1.222174508582438</c:v>
                </c:pt>
                <c:pt idx="14">
                  <c:v>6.049966631220734</c:v>
                </c:pt>
                <c:pt idx="15">
                  <c:v>32.2066567447163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2021080"/>
        <c:axId val="-2132070936"/>
      </c:barChart>
      <c:catAx>
        <c:axId val="-2132021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070936"/>
        <c:crosses val="autoZero"/>
        <c:auto val="1"/>
        <c:lblAlgn val="ctr"/>
        <c:lblOffset val="100"/>
        <c:noMultiLvlLbl val="0"/>
      </c:catAx>
      <c:valAx>
        <c:axId val="-2132070936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2021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341087518699"/>
          <c:y val="0.931147502666063"/>
          <c:w val="0.697288740969234"/>
          <c:h val="0.05245905950067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10204081632653"/>
          <c:y val="0.024330900243309"/>
          <c:w val="0.91399416909621"/>
          <c:h val="0.733042894504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'G10'!$L$9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'G10'!$J$10:$J$25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'G10'!$L$10:$L$25</c:f>
              <c:numCache>
                <c:formatCode>#,##0</c:formatCode>
                <c:ptCount val="16"/>
                <c:pt idx="0">
                  <c:v>2.505806967518041</c:v>
                </c:pt>
                <c:pt idx="1">
                  <c:v>4.267833867984288</c:v>
                </c:pt>
                <c:pt idx="2">
                  <c:v>8.049872810037808</c:v>
                </c:pt>
                <c:pt idx="3">
                  <c:v>5.239621492091274</c:v>
                </c:pt>
                <c:pt idx="4">
                  <c:v>6.660911759574757</c:v>
                </c:pt>
                <c:pt idx="5">
                  <c:v>2.858063069553702</c:v>
                </c:pt>
                <c:pt idx="6">
                  <c:v>4.909220854998524</c:v>
                </c:pt>
                <c:pt idx="7">
                  <c:v>3.152540173930942</c:v>
                </c:pt>
                <c:pt idx="8">
                  <c:v>5.4301614790798</c:v>
                </c:pt>
                <c:pt idx="9">
                  <c:v>2.275433421955022</c:v>
                </c:pt>
                <c:pt idx="10">
                  <c:v>3.931128906376558</c:v>
                </c:pt>
                <c:pt idx="11">
                  <c:v>5.37620187675536</c:v>
                </c:pt>
                <c:pt idx="12">
                  <c:v>5.314910936476446</c:v>
                </c:pt>
                <c:pt idx="13">
                  <c:v>3.91548875554315</c:v>
                </c:pt>
                <c:pt idx="14">
                  <c:v>5.548968547449054</c:v>
                </c:pt>
                <c:pt idx="15">
                  <c:v>5.516819878231228</c:v>
                </c:pt>
              </c:numCache>
            </c:numRef>
          </c:val>
        </c:ser>
        <c:ser>
          <c:idx val="1"/>
          <c:order val="1"/>
          <c:tx>
            <c:strRef>
              <c:f>'G10'!$M$9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'G10'!$J$10:$J$25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'G10'!$M$10:$M$25</c:f>
              <c:numCache>
                <c:formatCode>#,##0</c:formatCode>
                <c:ptCount val="16"/>
                <c:pt idx="0">
                  <c:v>2.375149883615041</c:v>
                </c:pt>
                <c:pt idx="1">
                  <c:v>1.859792606275305</c:v>
                </c:pt>
                <c:pt idx="2">
                  <c:v>2.349465935227687</c:v>
                </c:pt>
                <c:pt idx="3">
                  <c:v>2.315609576259893</c:v>
                </c:pt>
                <c:pt idx="4">
                  <c:v>1.309262389065229</c:v>
                </c:pt>
                <c:pt idx="5">
                  <c:v>1.794722753912867</c:v>
                </c:pt>
                <c:pt idx="6">
                  <c:v>1.944553980905296</c:v>
                </c:pt>
                <c:pt idx="7">
                  <c:v>1.77830977164142</c:v>
                </c:pt>
                <c:pt idx="8">
                  <c:v>3.216766272052922</c:v>
                </c:pt>
                <c:pt idx="9">
                  <c:v>1.733940936570617</c:v>
                </c:pt>
                <c:pt idx="10">
                  <c:v>2.3079377987114</c:v>
                </c:pt>
                <c:pt idx="11">
                  <c:v>3.316753054379261</c:v>
                </c:pt>
                <c:pt idx="12">
                  <c:v>1.277079372387571</c:v>
                </c:pt>
                <c:pt idx="13">
                  <c:v>2.29944155688749</c:v>
                </c:pt>
                <c:pt idx="14">
                  <c:v>1.648380540203617</c:v>
                </c:pt>
                <c:pt idx="15">
                  <c:v>2.12083556035931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699512"/>
        <c:axId val="-2129696232"/>
      </c:barChart>
      <c:catAx>
        <c:axId val="-21296995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696232"/>
        <c:crosses val="autoZero"/>
        <c:auto val="1"/>
        <c:lblAlgn val="ctr"/>
        <c:lblOffset val="100"/>
        <c:noMultiLvlLbl val="0"/>
      </c:catAx>
      <c:valAx>
        <c:axId val="-212969623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699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556105915460928"/>
          <c:y val="0.906575991944169"/>
          <c:w val="0.874337815173825"/>
          <c:h val="0.06920420693416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46672355256"/>
          <c:y val="0.0284789644012945"/>
          <c:w val="0.817844168655873"/>
          <c:h val="0.8235358698603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'G2'!$N$9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'G2'!$L$10:$L$25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'G2'!$N$10:$N$25</c:f>
              <c:numCache>
                <c:formatCode>#,##0.0</c:formatCode>
                <c:ptCount val="16"/>
                <c:pt idx="0">
                  <c:v>22.3</c:v>
                </c:pt>
                <c:pt idx="1">
                  <c:v>52.7</c:v>
                </c:pt>
                <c:pt idx="2">
                  <c:v>61.2</c:v>
                </c:pt>
                <c:pt idx="3">
                  <c:v>138.8</c:v>
                </c:pt>
                <c:pt idx="4">
                  <c:v>578.1</c:v>
                </c:pt>
                <c:pt idx="5">
                  <c:v>10.1</c:v>
                </c:pt>
                <c:pt idx="6">
                  <c:v>20.1</c:v>
                </c:pt>
                <c:pt idx="7">
                  <c:v>5.7</c:v>
                </c:pt>
                <c:pt idx="8">
                  <c:v>57.6</c:v>
                </c:pt>
                <c:pt idx="9">
                  <c:v>4.7</c:v>
                </c:pt>
                <c:pt idx="10">
                  <c:v>15.2</c:v>
                </c:pt>
                <c:pt idx="11">
                  <c:v>103.5</c:v>
                </c:pt>
                <c:pt idx="12">
                  <c:v>3.4</c:v>
                </c:pt>
                <c:pt idx="13">
                  <c:v>27.7</c:v>
                </c:pt>
                <c:pt idx="14">
                  <c:v>53.8</c:v>
                </c:pt>
                <c:pt idx="15">
                  <c:v>1154.9</c:v>
                </c:pt>
              </c:numCache>
            </c:numRef>
          </c:val>
        </c:ser>
        <c:ser>
          <c:idx val="1"/>
          <c:order val="1"/>
          <c:tx>
            <c:strRef>
              <c:f>'G2'!$O$9</c:f>
              <c:strCache>
                <c:ptCount val="1"/>
                <c:pt idx="0">
                  <c:v>HC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'G2'!$L$10:$L$25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'G2'!$O$10:$O$25</c:f>
              <c:numCache>
                <c:formatCode>#,##0.0</c:formatCode>
                <c:ptCount val="16"/>
                <c:pt idx="0">
                  <c:v>3.4</c:v>
                </c:pt>
                <c:pt idx="1">
                  <c:v>8.0</c:v>
                </c:pt>
                <c:pt idx="2">
                  <c:v>9.5</c:v>
                </c:pt>
                <c:pt idx="3">
                  <c:v>20.1</c:v>
                </c:pt>
                <c:pt idx="4">
                  <c:v>78.5</c:v>
                </c:pt>
                <c:pt idx="5">
                  <c:v>1.6</c:v>
                </c:pt>
                <c:pt idx="6">
                  <c:v>4.4</c:v>
                </c:pt>
                <c:pt idx="7">
                  <c:v>1.2</c:v>
                </c:pt>
                <c:pt idx="8">
                  <c:v>3.6</c:v>
                </c:pt>
                <c:pt idx="9">
                  <c:v>0.8</c:v>
                </c:pt>
                <c:pt idx="10">
                  <c:v>2.3</c:v>
                </c:pt>
                <c:pt idx="11">
                  <c:v>20.0</c:v>
                </c:pt>
                <c:pt idx="12">
                  <c:v>0.6</c:v>
                </c:pt>
                <c:pt idx="13">
                  <c:v>2.5</c:v>
                </c:pt>
                <c:pt idx="14">
                  <c:v>7.4</c:v>
                </c:pt>
                <c:pt idx="15">
                  <c:v>163.9</c:v>
                </c:pt>
              </c:numCache>
            </c:numRef>
          </c:val>
        </c:ser>
        <c:ser>
          <c:idx val="2"/>
          <c:order val="2"/>
          <c:tx>
            <c:strRef>
              <c:f>'G2'!$P$9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'G2'!$L$10:$L$25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'G2'!$P$10:$P$25</c:f>
              <c:numCache>
                <c:formatCode>#,##0.0</c:formatCode>
                <c:ptCount val="16"/>
                <c:pt idx="0">
                  <c:v>16.2</c:v>
                </c:pt>
                <c:pt idx="1">
                  <c:v>21.9</c:v>
                </c:pt>
                <c:pt idx="2">
                  <c:v>44.4</c:v>
                </c:pt>
                <c:pt idx="3">
                  <c:v>13.9</c:v>
                </c:pt>
                <c:pt idx="4">
                  <c:v>61.1</c:v>
                </c:pt>
                <c:pt idx="5">
                  <c:v>7.3</c:v>
                </c:pt>
                <c:pt idx="6">
                  <c:v>13.5</c:v>
                </c:pt>
                <c:pt idx="7">
                  <c:v>3.8</c:v>
                </c:pt>
                <c:pt idx="8">
                  <c:v>36.6</c:v>
                </c:pt>
                <c:pt idx="9">
                  <c:v>3.6</c:v>
                </c:pt>
                <c:pt idx="10">
                  <c:v>11.0</c:v>
                </c:pt>
                <c:pt idx="11">
                  <c:v>47.6</c:v>
                </c:pt>
                <c:pt idx="12">
                  <c:v>2.6</c:v>
                </c:pt>
                <c:pt idx="13">
                  <c:v>6.5</c:v>
                </c:pt>
                <c:pt idx="14">
                  <c:v>39.8</c:v>
                </c:pt>
                <c:pt idx="15">
                  <c:v>329.8000000000001</c:v>
                </c:pt>
              </c:numCache>
            </c:numRef>
          </c:val>
        </c:ser>
        <c:ser>
          <c:idx val="3"/>
          <c:order val="3"/>
          <c:tx>
            <c:strRef>
              <c:f>'G2'!$Q$9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rgbClr val="FEDB56"/>
            </a:solidFill>
            <a:ln w="25400">
              <a:noFill/>
            </a:ln>
            <a:effectLst/>
          </c:spPr>
          <c:invertIfNegative val="0"/>
          <c:cat>
            <c:strRef>
              <c:f>'G2'!$L$10:$L$25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'G2'!$Q$10:$Q$25</c:f>
              <c:numCache>
                <c:formatCode>#,##0.0</c:formatCode>
                <c:ptCount val="16"/>
                <c:pt idx="0">
                  <c:v>0.3</c:v>
                </c:pt>
                <c:pt idx="1">
                  <c:v>1.9</c:v>
                </c:pt>
                <c:pt idx="2">
                  <c:v>0.8</c:v>
                </c:pt>
                <c:pt idx="3">
                  <c:v>1.5</c:v>
                </c:pt>
                <c:pt idx="4">
                  <c:v>0.8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9.3</c:v>
                </c:pt>
                <c:pt idx="9">
                  <c:v>0.1</c:v>
                </c:pt>
                <c:pt idx="10">
                  <c:v>0.3</c:v>
                </c:pt>
                <c:pt idx="11">
                  <c:v>1.3</c:v>
                </c:pt>
                <c:pt idx="12">
                  <c:v>0.1</c:v>
                </c:pt>
                <c:pt idx="13">
                  <c:v>0.6</c:v>
                </c:pt>
                <c:pt idx="14">
                  <c:v>4.1</c:v>
                </c:pt>
                <c:pt idx="15">
                  <c:v>21.6</c:v>
                </c:pt>
              </c:numCache>
            </c:numRef>
          </c:val>
        </c:ser>
        <c:ser>
          <c:idx val="4"/>
          <c:order val="4"/>
          <c:tx>
            <c:strRef>
              <c:f>'G2'!$R$9</c:f>
              <c:strCache>
                <c:ptCount val="1"/>
                <c:pt idx="0">
                  <c:v>MP</c:v>
                </c:pt>
              </c:strCache>
            </c:strRef>
          </c:tx>
          <c:spPr>
            <a:solidFill>
              <a:srgbClr val="FEEEB3"/>
            </a:solidFill>
            <a:ln w="25400">
              <a:noFill/>
            </a:ln>
            <a:effectLst/>
          </c:spPr>
          <c:invertIfNegative val="0"/>
          <c:cat>
            <c:strRef>
              <c:f>'G2'!$L$10:$L$25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'G2'!$R$10:$R$25</c:f>
              <c:numCache>
                <c:formatCode>#,##0.0</c:formatCode>
                <c:ptCount val="16"/>
                <c:pt idx="0">
                  <c:v>0.8</c:v>
                </c:pt>
                <c:pt idx="1">
                  <c:v>0.6</c:v>
                </c:pt>
                <c:pt idx="2">
                  <c:v>2.3</c:v>
                </c:pt>
                <c:pt idx="3">
                  <c:v>0.4</c:v>
                </c:pt>
                <c:pt idx="4">
                  <c:v>1.1</c:v>
                </c:pt>
                <c:pt idx="5">
                  <c:v>0.4</c:v>
                </c:pt>
                <c:pt idx="6">
                  <c:v>0.9</c:v>
                </c:pt>
                <c:pt idx="7">
                  <c:v>0.2</c:v>
                </c:pt>
                <c:pt idx="8">
                  <c:v>2.5</c:v>
                </c:pt>
                <c:pt idx="9">
                  <c:v>0.2</c:v>
                </c:pt>
                <c:pt idx="10">
                  <c:v>0.6</c:v>
                </c:pt>
                <c:pt idx="11">
                  <c:v>2.5</c:v>
                </c:pt>
                <c:pt idx="12">
                  <c:v>0.1</c:v>
                </c:pt>
                <c:pt idx="13">
                  <c:v>0.2</c:v>
                </c:pt>
                <c:pt idx="14">
                  <c:v>2.2</c:v>
                </c:pt>
                <c:pt idx="1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5933976"/>
        <c:axId val="-2135930552"/>
      </c:barChart>
      <c:catAx>
        <c:axId val="-2135933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930552"/>
        <c:crosses val="autoZero"/>
        <c:auto val="1"/>
        <c:lblAlgn val="ctr"/>
        <c:lblOffset val="100"/>
        <c:noMultiLvlLbl val="0"/>
      </c:catAx>
      <c:valAx>
        <c:axId val="-2135930552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933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30307271161417"/>
          <c:y val="0.910420852565843"/>
          <c:w val="0.659971702755905"/>
          <c:h val="0.05849579147434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99555158697946"/>
          <c:y val="0.0377042519685039"/>
          <c:w val="0.935820895522388"/>
          <c:h val="0.696839547561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'G3'!$K$8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'G3'!$J$9:$J$14</c:f>
              <c:strCache>
                <c:ptCount val="6"/>
                <c:pt idx="0">
                  <c:v>CO</c:v>
                </c:pt>
                <c:pt idx="1">
                  <c:v>HC</c:v>
                </c:pt>
                <c:pt idx="2">
                  <c:v>NOx</c:v>
                </c:pt>
                <c:pt idx="3">
                  <c:v>SO2</c:v>
                </c:pt>
                <c:pt idx="4">
                  <c:v>MP</c:v>
                </c:pt>
                <c:pt idx="5">
                  <c:v>CO2</c:v>
                </c:pt>
              </c:strCache>
            </c:strRef>
          </c:cat>
          <c:val>
            <c:numRef>
              <c:f>'G3'!$K$9:$K$14</c:f>
              <c:numCache>
                <c:formatCode>#,##0.0</c:formatCode>
                <c:ptCount val="6"/>
                <c:pt idx="0">
                  <c:v>86.2</c:v>
                </c:pt>
                <c:pt idx="1">
                  <c:v>89.4</c:v>
                </c:pt>
                <c:pt idx="2">
                  <c:v>59.3</c:v>
                </c:pt>
                <c:pt idx="3">
                  <c:v>60.9</c:v>
                </c:pt>
                <c:pt idx="4">
                  <c:v>68.6</c:v>
                </c:pt>
                <c:pt idx="5">
                  <c:v>72.3</c:v>
                </c:pt>
              </c:numCache>
            </c:numRef>
          </c:val>
        </c:ser>
        <c:ser>
          <c:idx val="1"/>
          <c:order val="1"/>
          <c:tx>
            <c:strRef>
              <c:f>'G3'!$L$8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'G3'!$J$9:$J$14</c:f>
              <c:strCache>
                <c:ptCount val="6"/>
                <c:pt idx="0">
                  <c:v>CO</c:v>
                </c:pt>
                <c:pt idx="1">
                  <c:v>HC</c:v>
                </c:pt>
                <c:pt idx="2">
                  <c:v>NOx</c:v>
                </c:pt>
                <c:pt idx="3">
                  <c:v>SO2</c:v>
                </c:pt>
                <c:pt idx="4">
                  <c:v>MP</c:v>
                </c:pt>
                <c:pt idx="5">
                  <c:v>CO2</c:v>
                </c:pt>
              </c:strCache>
            </c:strRef>
          </c:cat>
          <c:val>
            <c:numRef>
              <c:f>'G3'!$L$9:$L$14</c:f>
              <c:numCache>
                <c:formatCode>#,##0.0</c:formatCode>
                <c:ptCount val="6"/>
                <c:pt idx="0">
                  <c:v>13.8</c:v>
                </c:pt>
                <c:pt idx="1">
                  <c:v>10.6</c:v>
                </c:pt>
                <c:pt idx="2">
                  <c:v>40.7</c:v>
                </c:pt>
                <c:pt idx="3">
                  <c:v>39.1</c:v>
                </c:pt>
                <c:pt idx="4">
                  <c:v>31.4</c:v>
                </c:pt>
                <c:pt idx="5">
                  <c:v>27.7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3269768"/>
        <c:axId val="-2133266424"/>
      </c:barChart>
      <c:catAx>
        <c:axId val="-213326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3266424"/>
        <c:crosses val="autoZero"/>
        <c:auto val="1"/>
        <c:lblAlgn val="ctr"/>
        <c:lblOffset val="100"/>
        <c:noMultiLvlLbl val="0"/>
      </c:catAx>
      <c:valAx>
        <c:axId val="-213326642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3269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453991770765496"/>
          <c:y val="0.855580860084797"/>
          <c:w val="0.893418832514357"/>
          <c:h val="0.06593397940642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859552130452"/>
          <c:y val="0.0203761755485893"/>
          <c:w val="0.778102278438599"/>
          <c:h val="0.8676698837410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'G4'!$L$8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'G4'!$J$9:$J$24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</c:v>
                </c:pt>
              </c:strCache>
            </c:strRef>
          </c:cat>
          <c:val>
            <c:numRef>
              <c:f>'G4'!$L$9:$L$24</c:f>
              <c:numCache>
                <c:formatCode>#,##0</c:formatCode>
                <c:ptCount val="16"/>
                <c:pt idx="0">
                  <c:v>2006.0</c:v>
                </c:pt>
                <c:pt idx="1">
                  <c:v>5565.0</c:v>
                </c:pt>
                <c:pt idx="2">
                  <c:v>17800.0</c:v>
                </c:pt>
                <c:pt idx="3">
                  <c:v>2820.0</c:v>
                </c:pt>
                <c:pt idx="4">
                  <c:v>21359.0</c:v>
                </c:pt>
                <c:pt idx="5">
                  <c:v>1368.0</c:v>
                </c:pt>
                <c:pt idx="6">
                  <c:v>3579.0</c:v>
                </c:pt>
                <c:pt idx="7">
                  <c:v>715.0</c:v>
                </c:pt>
                <c:pt idx="8">
                  <c:v>7677.0</c:v>
                </c:pt>
                <c:pt idx="9">
                  <c:v>503.0</c:v>
                </c:pt>
                <c:pt idx="10">
                  <c:v>2235.0</c:v>
                </c:pt>
                <c:pt idx="11">
                  <c:v>9578.0</c:v>
                </c:pt>
                <c:pt idx="12">
                  <c:v>1140.0</c:v>
                </c:pt>
                <c:pt idx="13">
                  <c:v>3941.0</c:v>
                </c:pt>
                <c:pt idx="14">
                  <c:v>17372.0</c:v>
                </c:pt>
                <c:pt idx="15">
                  <c:v>97658.0</c:v>
                </c:pt>
              </c:numCache>
            </c:numRef>
          </c:val>
        </c:ser>
        <c:ser>
          <c:idx val="1"/>
          <c:order val="1"/>
          <c:tx>
            <c:strRef>
              <c:f>'G4'!$M$8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'G4'!$J$9:$J$24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</c:v>
                </c:pt>
              </c:strCache>
            </c:strRef>
          </c:cat>
          <c:val>
            <c:numRef>
              <c:f>'G4'!$M$9:$M$24</c:f>
              <c:numCache>
                <c:formatCode>#,##0</c:formatCode>
                <c:ptCount val="16"/>
                <c:pt idx="0">
                  <c:v>1901.0</c:v>
                </c:pt>
                <c:pt idx="1">
                  <c:v>2425.0</c:v>
                </c:pt>
                <c:pt idx="2">
                  <c:v>5195.0</c:v>
                </c:pt>
                <c:pt idx="3">
                  <c:v>1212.0</c:v>
                </c:pt>
                <c:pt idx="4">
                  <c:v>4198.0</c:v>
                </c:pt>
                <c:pt idx="5">
                  <c:v>859.0</c:v>
                </c:pt>
                <c:pt idx="6">
                  <c:v>1418.0</c:v>
                </c:pt>
                <c:pt idx="7">
                  <c:v>403.0</c:v>
                </c:pt>
                <c:pt idx="8">
                  <c:v>4548.0</c:v>
                </c:pt>
                <c:pt idx="9">
                  <c:v>383.0</c:v>
                </c:pt>
                <c:pt idx="10">
                  <c:v>1312.0</c:v>
                </c:pt>
                <c:pt idx="11">
                  <c:v>5909.0</c:v>
                </c:pt>
                <c:pt idx="12">
                  <c:v>274.0</c:v>
                </c:pt>
                <c:pt idx="13">
                  <c:v>2314.0</c:v>
                </c:pt>
                <c:pt idx="14">
                  <c:v>5160.0</c:v>
                </c:pt>
                <c:pt idx="15">
                  <c:v>37511.0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0527320"/>
        <c:axId val="-2130428840"/>
      </c:barChart>
      <c:catAx>
        <c:axId val="-2130527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428840"/>
        <c:crosses val="autoZero"/>
        <c:auto val="1"/>
        <c:lblAlgn val="ctr"/>
        <c:lblOffset val="100"/>
        <c:noMultiLvlLbl val="0"/>
      </c:catAx>
      <c:valAx>
        <c:axId val="-2130428840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527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530379181326"/>
          <c:y val="0.936555177581654"/>
          <c:w val="0.777019880493662"/>
          <c:h val="0.0453172205438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02828854314"/>
          <c:y val="0.0313199105145414"/>
          <c:w val="0.828854314002829"/>
          <c:h val="0.8076062639821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'G5'!$M$9</c:f>
              <c:strCache>
                <c:ptCount val="1"/>
                <c:pt idx="0">
                  <c:v>Autos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'G5'!$K$10:$K$25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'G5'!$M$10:$M$25</c:f>
              <c:numCache>
                <c:formatCode>#,##0</c:formatCode>
                <c:ptCount val="16"/>
                <c:pt idx="0">
                  <c:v>142.6190102006996</c:v>
                </c:pt>
                <c:pt idx="1">
                  <c:v>420.9601458238801</c:v>
                </c:pt>
                <c:pt idx="2">
                  <c:v>1219.65137571578</c:v>
                </c:pt>
                <c:pt idx="3">
                  <c:v>228.0912</c:v>
                </c:pt>
                <c:pt idx="4">
                  <c:v>1185.76227408</c:v>
                </c:pt>
                <c:pt idx="5">
                  <c:v>96.74546112260798</c:v>
                </c:pt>
                <c:pt idx="6">
                  <c:v>384.47855856</c:v>
                </c:pt>
                <c:pt idx="7">
                  <c:v>57.29641008</c:v>
                </c:pt>
                <c:pt idx="8">
                  <c:v>549.7887371657143</c:v>
                </c:pt>
                <c:pt idx="9">
                  <c:v>22.331898</c:v>
                </c:pt>
                <c:pt idx="10">
                  <c:v>172.2406555523273</c:v>
                </c:pt>
                <c:pt idx="11">
                  <c:v>667.3906929377998</c:v>
                </c:pt>
                <c:pt idx="12">
                  <c:v>93.50135153399999</c:v>
                </c:pt>
                <c:pt idx="13">
                  <c:v>27.52408327952218</c:v>
                </c:pt>
                <c:pt idx="14">
                  <c:v>1372.433015370608</c:v>
                </c:pt>
                <c:pt idx="15">
                  <c:v>6640.81486942294</c:v>
                </c:pt>
              </c:numCache>
            </c:numRef>
          </c:val>
        </c:ser>
        <c:ser>
          <c:idx val="1"/>
          <c:order val="1"/>
          <c:tx>
            <c:strRef>
              <c:f>'G5'!$N$9</c:f>
              <c:strCache>
                <c:ptCount val="1"/>
                <c:pt idx="0">
                  <c:v>Motos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'G5'!$K$10:$K$25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'G5'!$N$10:$N$25</c:f>
              <c:numCache>
                <c:formatCode>#,##0</c:formatCode>
                <c:ptCount val="16"/>
                <c:pt idx="0">
                  <c:v>19.9007239912271</c:v>
                </c:pt>
                <c:pt idx="1">
                  <c:v>48.90442618332</c:v>
                </c:pt>
                <c:pt idx="2">
                  <c:v>21.8747509227</c:v>
                </c:pt>
                <c:pt idx="3">
                  <c:v>25.0</c:v>
                </c:pt>
                <c:pt idx="4">
                  <c:v>79.87042468</c:v>
                </c:pt>
                <c:pt idx="5">
                  <c:v>20.22576497458033</c:v>
                </c:pt>
                <c:pt idx="6">
                  <c:v>40.8083776</c:v>
                </c:pt>
                <c:pt idx="7">
                  <c:v>6.641294800000001</c:v>
                </c:pt>
                <c:pt idx="8">
                  <c:v>6.02325</c:v>
                </c:pt>
                <c:pt idx="9">
                  <c:v>33.68558333333333</c:v>
                </c:pt>
                <c:pt idx="10">
                  <c:v>20.62004021816933</c:v>
                </c:pt>
                <c:pt idx="11">
                  <c:v>36.39067569999999</c:v>
                </c:pt>
                <c:pt idx="12">
                  <c:v>58.420011936</c:v>
                </c:pt>
                <c:pt idx="13">
                  <c:v>2.7658748</c:v>
                </c:pt>
                <c:pt idx="14">
                  <c:v>116.1913046482163</c:v>
                </c:pt>
                <c:pt idx="15">
                  <c:v>537.3225037875465</c:v>
                </c:pt>
              </c:numCache>
            </c:numRef>
          </c:val>
        </c:ser>
        <c:ser>
          <c:idx val="2"/>
          <c:order val="2"/>
          <c:tx>
            <c:strRef>
              <c:f>'G5'!$O$9</c:f>
              <c:strCache>
                <c:ptCount val="1"/>
                <c:pt idx="0">
                  <c:v>Taxis</c:v>
                </c:pt>
              </c:strCache>
            </c:strRef>
          </c:tx>
          <c:spPr>
            <a:solidFill>
              <a:srgbClr val="FEEEB3"/>
            </a:solidFill>
            <a:ln w="25400">
              <a:noFill/>
            </a:ln>
            <a:effectLst/>
          </c:spPr>
          <c:invertIfNegative val="0"/>
          <c:cat>
            <c:strRef>
              <c:f>'G5'!$K$10:$K$25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'G5'!$O$10:$O$25</c:f>
              <c:numCache>
                <c:formatCode>#,##0</c:formatCode>
                <c:ptCount val="16"/>
                <c:pt idx="0">
                  <c:v>29.64080548</c:v>
                </c:pt>
                <c:pt idx="1">
                  <c:v>134.947954575</c:v>
                </c:pt>
                <c:pt idx="2">
                  <c:v>36.334811975</c:v>
                </c:pt>
                <c:pt idx="3">
                  <c:v>63.2911356</c:v>
                </c:pt>
                <c:pt idx="4">
                  <c:v>1060.197629</c:v>
                </c:pt>
                <c:pt idx="5">
                  <c:v>17.69583508</c:v>
                </c:pt>
                <c:pt idx="6">
                  <c:v>23.7163784</c:v>
                </c:pt>
                <c:pt idx="7">
                  <c:v>20.999355</c:v>
                </c:pt>
                <c:pt idx="8">
                  <c:v>303.626242398131</c:v>
                </c:pt>
                <c:pt idx="9">
                  <c:v>2.4551424</c:v>
                </c:pt>
                <c:pt idx="10">
                  <c:v>20.36655016</c:v>
                </c:pt>
                <c:pt idx="11">
                  <c:v>62.14832976</c:v>
                </c:pt>
                <c:pt idx="12">
                  <c:v>22.75619185</c:v>
                </c:pt>
                <c:pt idx="13">
                  <c:v>19.7939786</c:v>
                </c:pt>
                <c:pt idx="14">
                  <c:v>145.13890292</c:v>
                </c:pt>
                <c:pt idx="15">
                  <c:v>1963.109243198131</c:v>
                </c:pt>
              </c:numCache>
            </c:numRef>
          </c:val>
        </c:ser>
        <c:ser>
          <c:idx val="3"/>
          <c:order val="3"/>
          <c:tx>
            <c:strRef>
              <c:f>'G5'!$P$9</c:f>
              <c:strCache>
                <c:ptCount val="1"/>
                <c:pt idx="0">
                  <c:v>Moto-Taxis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'G5'!$K$10:$K$25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'G5'!$P$10:$P$25</c:f>
              <c:numCache>
                <c:formatCode>#,##0</c:formatCode>
                <c:ptCount val="16"/>
                <c:pt idx="8">
                  <c:v>27.8408</c:v>
                </c:pt>
                <c:pt idx="15">
                  <c:v>27.8408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0804200"/>
        <c:axId val="2126485096"/>
      </c:barChart>
      <c:catAx>
        <c:axId val="-21308042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6485096"/>
        <c:crosses val="autoZero"/>
        <c:auto val="1"/>
        <c:lblAlgn val="ctr"/>
        <c:lblOffset val="100"/>
        <c:noMultiLvlLbl val="0"/>
      </c:catAx>
      <c:valAx>
        <c:axId val="2126485096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804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8868930446194"/>
          <c:y val="0.910828022442732"/>
          <c:w val="0.817023692350956"/>
          <c:h val="0.06369423564868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287015593639"/>
          <c:y val="0.0552293463317085"/>
          <c:w val="0.675577427821522"/>
          <c:h val="0.64632330432669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'G6'!$I$11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'G6'!$H$12:$H$13</c:f>
              <c:strCache>
                <c:ptCount val="2"/>
                <c:pt idx="0">
                  <c:v>Contaminantes locales</c:v>
                </c:pt>
                <c:pt idx="1">
                  <c:v>CO2</c:v>
                </c:pt>
              </c:strCache>
            </c:strRef>
          </c:cat>
          <c:val>
            <c:numRef>
              <c:f>'G6'!$I$12:$I$13</c:f>
              <c:numCache>
                <c:formatCode>#,##0</c:formatCode>
                <c:ptCount val="2"/>
                <c:pt idx="0">
                  <c:v>9152.92159143095</c:v>
                </c:pt>
                <c:pt idx="1">
                  <c:v>97657.0</c:v>
                </c:pt>
              </c:numCache>
            </c:numRef>
          </c:val>
        </c:ser>
        <c:ser>
          <c:idx val="1"/>
          <c:order val="1"/>
          <c:tx>
            <c:strRef>
              <c:f>'G6'!$J$11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'G6'!$H$12:$H$13</c:f>
              <c:strCache>
                <c:ptCount val="2"/>
                <c:pt idx="0">
                  <c:v>Contaminantes locales</c:v>
                </c:pt>
                <c:pt idx="1">
                  <c:v>CO2</c:v>
                </c:pt>
              </c:strCache>
            </c:strRef>
          </c:cat>
          <c:val>
            <c:numRef>
              <c:f>'G6'!$J$12:$J$13</c:f>
              <c:numCache>
                <c:formatCode>#,##0</c:formatCode>
                <c:ptCount val="2"/>
                <c:pt idx="0">
                  <c:v>1684.962207580596</c:v>
                </c:pt>
                <c:pt idx="1">
                  <c:v>37512.73000488446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9902488"/>
        <c:axId val="-2129888104"/>
      </c:barChart>
      <c:catAx>
        <c:axId val="-2129902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888104"/>
        <c:crosses val="autoZero"/>
        <c:auto val="1"/>
        <c:lblAlgn val="ctr"/>
        <c:lblOffset val="100"/>
        <c:noMultiLvlLbl val="0"/>
      </c:catAx>
      <c:valAx>
        <c:axId val="-2129888104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902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9973632048881"/>
          <c:y val="0.833334321445113"/>
          <c:w val="0.699502827735447"/>
          <c:h val="0.07407410838351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962609182049"/>
          <c:y val="0.0907274962722683"/>
          <c:w val="0.925"/>
          <c:h val="0.726415094339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'G7'!$H$11</c:f>
              <c:strCache>
                <c:ptCount val="1"/>
                <c:pt idx="0">
                  <c:v>Contaminantes locales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'G7'!$I$10:$J$10</c:f>
              <c:strCache>
                <c:ptCount val="2"/>
                <c:pt idx="0">
                  <c:v>Transporte individual</c:v>
                </c:pt>
                <c:pt idx="1">
                  <c:v>Transporte colectivo</c:v>
                </c:pt>
              </c:strCache>
            </c:strRef>
          </c:cat>
          <c:val>
            <c:numRef>
              <c:f>'G7'!$I$11:$J$11</c:f>
              <c:numCache>
                <c:formatCode>General</c:formatCode>
                <c:ptCount val="2"/>
                <c:pt idx="0">
                  <c:v>146.0</c:v>
                </c:pt>
                <c:pt idx="1">
                  <c:v>18.0</c:v>
                </c:pt>
              </c:numCache>
            </c:numRef>
          </c:val>
        </c:ser>
        <c:ser>
          <c:idx val="1"/>
          <c:order val="1"/>
          <c:tx>
            <c:strRef>
              <c:f>'G7'!$H$12</c:f>
              <c:strCache>
                <c:ptCount val="1"/>
                <c:pt idx="0">
                  <c:v>CO2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'G7'!$I$10:$J$10</c:f>
              <c:strCache>
                <c:ptCount val="2"/>
                <c:pt idx="0">
                  <c:v>Transporte individual</c:v>
                </c:pt>
                <c:pt idx="1">
                  <c:v>Transporte colectivo</c:v>
                </c:pt>
              </c:strCache>
            </c:strRef>
          </c:cat>
          <c:val>
            <c:numRef>
              <c:f>'G7'!$I$12:$J$12</c:f>
              <c:numCache>
                <c:formatCode>General</c:formatCode>
                <c:ptCount val="2"/>
                <c:pt idx="0">
                  <c:v>1568.0</c:v>
                </c:pt>
                <c:pt idx="1">
                  <c:v>406.0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022120"/>
        <c:axId val="-2131018936"/>
      </c:barChart>
      <c:catAx>
        <c:axId val="-2131022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018936"/>
        <c:crosses val="autoZero"/>
        <c:auto val="1"/>
        <c:lblAlgn val="ctr"/>
        <c:lblOffset val="100"/>
        <c:noMultiLvlLbl val="0"/>
      </c:catAx>
      <c:valAx>
        <c:axId val="-213101893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0221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765601681988704"/>
          <c:y val="0.880216062992126"/>
          <c:w val="0.871465556334254"/>
          <c:h val="0.08389270341207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21833799700657"/>
          <c:y val="0.0865972222222222"/>
          <c:w val="0.839904771518945"/>
          <c:h val="0.766210302598486"/>
        </c:manualLayout>
      </c:layout>
      <c:lineChart>
        <c:grouping val="standard"/>
        <c:varyColors val="0"/>
        <c:ser>
          <c:idx val="0"/>
          <c:order val="0"/>
          <c:tx>
            <c:strRef>
              <c:f>'G8'!$K$8</c:f>
              <c:strCache>
                <c:ptCount val="1"/>
                <c:pt idx="0">
                  <c:v>MP10</c:v>
                </c:pt>
              </c:strCache>
            </c:strRef>
          </c:tx>
          <c:spPr>
            <a:ln w="25400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'G8'!$J$9:$J$22</c:f>
              <c:strCache>
                <c:ptCount val="1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</c:strCache>
            </c:strRef>
          </c:cat>
          <c:val>
            <c:numRef>
              <c:f>'G8'!$K$9:$K$22</c:f>
              <c:numCache>
                <c:formatCode>General</c:formatCode>
                <c:ptCount val="14"/>
                <c:pt idx="0">
                  <c:v>100.0</c:v>
                </c:pt>
                <c:pt idx="1">
                  <c:v>96.0</c:v>
                </c:pt>
                <c:pt idx="2">
                  <c:v>93.0</c:v>
                </c:pt>
                <c:pt idx="3">
                  <c:v>87.0</c:v>
                </c:pt>
                <c:pt idx="4">
                  <c:v>90.0</c:v>
                </c:pt>
                <c:pt idx="5">
                  <c:v>82.0</c:v>
                </c:pt>
                <c:pt idx="6">
                  <c:v>82.0</c:v>
                </c:pt>
                <c:pt idx="7">
                  <c:v>74.0</c:v>
                </c:pt>
                <c:pt idx="8">
                  <c:v>71.0</c:v>
                </c:pt>
                <c:pt idx="9">
                  <c:v>69.0</c:v>
                </c:pt>
                <c:pt idx="10">
                  <c:v>69.0</c:v>
                </c:pt>
                <c:pt idx="11">
                  <c:v>66.0</c:v>
                </c:pt>
                <c:pt idx="12">
                  <c:v>61.0</c:v>
                </c:pt>
                <c:pt idx="13">
                  <c:v>66.0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'G8'!$M$8</c:f>
              <c:strCache>
                <c:ptCount val="1"/>
                <c:pt idx="0">
                  <c:v>MP 2,5</c:v>
                </c:pt>
              </c:strCache>
            </c:strRef>
          </c:tx>
          <c:spPr>
            <a:ln w="25400">
              <a:solidFill>
                <a:srgbClr val="48AA43"/>
              </a:solidFill>
              <a:prstDash val="solid"/>
            </a:ln>
          </c:spPr>
          <c:marker>
            <c:symbol val="none"/>
          </c:marker>
          <c:cat>
            <c:strRef>
              <c:f>'G8'!$J$9:$J$22</c:f>
              <c:strCache>
                <c:ptCount val="1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</c:strCache>
            </c:strRef>
          </c:cat>
          <c:val>
            <c:numRef>
              <c:f>'G8'!$M$9:$M$22</c:f>
              <c:numCache>
                <c:formatCode>General</c:formatCode>
                <c:ptCount val="14"/>
                <c:pt idx="0">
                  <c:v>56.0</c:v>
                </c:pt>
                <c:pt idx="1">
                  <c:v>52.0</c:v>
                </c:pt>
                <c:pt idx="2">
                  <c:v>47.0</c:v>
                </c:pt>
                <c:pt idx="3">
                  <c:v>42.0</c:v>
                </c:pt>
                <c:pt idx="4">
                  <c:v>43.0</c:v>
                </c:pt>
                <c:pt idx="5">
                  <c:v>39.0</c:v>
                </c:pt>
                <c:pt idx="6">
                  <c:v>38.0</c:v>
                </c:pt>
                <c:pt idx="7">
                  <c:v>36.0</c:v>
                </c:pt>
                <c:pt idx="8">
                  <c:v>35.0</c:v>
                </c:pt>
                <c:pt idx="9">
                  <c:v>35.0</c:v>
                </c:pt>
                <c:pt idx="10">
                  <c:v>34.0</c:v>
                </c:pt>
                <c:pt idx="11">
                  <c:v>34.0</c:v>
                </c:pt>
                <c:pt idx="12">
                  <c:v>29.0</c:v>
                </c:pt>
                <c:pt idx="13">
                  <c:v>32.0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'G8'!$L$8</c:f>
              <c:strCache>
                <c:ptCount val="1"/>
                <c:pt idx="0">
                  <c:v>Norma chilena</c:v>
                </c:pt>
              </c:strCache>
            </c:strRef>
          </c:tx>
          <c:spPr>
            <a:ln w="25400">
              <a:solidFill>
                <a:srgbClr val="FEEEB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0.109086357212341"/>
                  <c:y val="0.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cat>
            <c:strRef>
              <c:f>'G8'!$J$9:$J$22</c:f>
              <c:strCache>
                <c:ptCount val="1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</c:strCache>
            </c:strRef>
          </c:cat>
          <c:val>
            <c:numRef>
              <c:f>'G8'!$L$9:$L$22</c:f>
              <c:numCache>
                <c:formatCode>General</c:formatCode>
                <c:ptCount val="14"/>
                <c:pt idx="0">
                  <c:v>55.0</c:v>
                </c:pt>
                <c:pt idx="1">
                  <c:v>55.0</c:v>
                </c:pt>
                <c:pt idx="2">
                  <c:v>55.0</c:v>
                </c:pt>
                <c:pt idx="3">
                  <c:v>55.0</c:v>
                </c:pt>
                <c:pt idx="4">
                  <c:v>55.0</c:v>
                </c:pt>
                <c:pt idx="5">
                  <c:v>55.0</c:v>
                </c:pt>
                <c:pt idx="6">
                  <c:v>55.0</c:v>
                </c:pt>
                <c:pt idx="7">
                  <c:v>55.0</c:v>
                </c:pt>
                <c:pt idx="8">
                  <c:v>55.0</c:v>
                </c:pt>
                <c:pt idx="9">
                  <c:v>55.0</c:v>
                </c:pt>
                <c:pt idx="10">
                  <c:v>55.0</c:v>
                </c:pt>
                <c:pt idx="11">
                  <c:v>55.0</c:v>
                </c:pt>
                <c:pt idx="12">
                  <c:v>55.0</c:v>
                </c:pt>
                <c:pt idx="13">
                  <c:v>55.0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'G8'!$N$8</c:f>
              <c:strCache>
                <c:ptCount val="1"/>
                <c:pt idx="0">
                  <c:v>Norma estadounidense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trendline>
            <c:spPr>
              <a:ln w="3175">
                <a:solidFill>
                  <a:srgbClr val="155E89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strRef>
              <c:f>'G8'!$J$9:$J$22</c:f>
              <c:strCache>
                <c:ptCount val="1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</c:strCache>
            </c:strRef>
          </c:cat>
          <c:val>
            <c:numRef>
              <c:f>'G8'!$N$9:$N$22</c:f>
              <c:numCache>
                <c:formatCode>General</c:formatCode>
                <c:ptCount val="14"/>
                <c:pt idx="0">
                  <c:v>23.0</c:v>
                </c:pt>
                <c:pt idx="1">
                  <c:v>23.0</c:v>
                </c:pt>
                <c:pt idx="2">
                  <c:v>23.0</c:v>
                </c:pt>
                <c:pt idx="3">
                  <c:v>23.0</c:v>
                </c:pt>
                <c:pt idx="4">
                  <c:v>23.0</c:v>
                </c:pt>
                <c:pt idx="5">
                  <c:v>23.0</c:v>
                </c:pt>
                <c:pt idx="6">
                  <c:v>23.0</c:v>
                </c:pt>
                <c:pt idx="7">
                  <c:v>23.0</c:v>
                </c:pt>
                <c:pt idx="8">
                  <c:v>23.0</c:v>
                </c:pt>
                <c:pt idx="9">
                  <c:v>23.0</c:v>
                </c:pt>
                <c:pt idx="10">
                  <c:v>23.0</c:v>
                </c:pt>
                <c:pt idx="11">
                  <c:v>23.0</c:v>
                </c:pt>
                <c:pt idx="12">
                  <c:v>23.0</c:v>
                </c:pt>
                <c:pt idx="13">
                  <c:v>23.0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923352"/>
        <c:axId val="-2130920216"/>
      </c:lineChart>
      <c:catAx>
        <c:axId val="-2130923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920216"/>
        <c:crosses val="autoZero"/>
        <c:auto val="1"/>
        <c:lblAlgn val="ctr"/>
        <c:lblOffset val="100"/>
        <c:noMultiLvlLbl val="0"/>
      </c:catAx>
      <c:valAx>
        <c:axId val="-213092021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923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04411531203228"/>
          <c:y val="0.913195163104612"/>
          <c:w val="0.574377432159823"/>
          <c:h val="0.062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84615384615385"/>
          <c:y val="0.0244988864142539"/>
          <c:w val="0.954415954415954"/>
          <c:h val="0.683741648106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'G9'!$K$9</c:f>
              <c:strCache>
                <c:ptCount val="1"/>
                <c:pt idx="0">
                  <c:v>Transporte individual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cat>
            <c:strRef>
              <c:f>'G9'!$I$10:$I$25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'G9'!$K$10:$K$25</c:f>
              <c:numCache>
                <c:formatCode>#,##0</c:formatCode>
                <c:ptCount val="16"/>
                <c:pt idx="0">
                  <c:v>16.83726492560817</c:v>
                </c:pt>
                <c:pt idx="1">
                  <c:v>28.83595070213474</c:v>
                </c:pt>
                <c:pt idx="2">
                  <c:v>42.93567159513493</c:v>
                </c:pt>
                <c:pt idx="3">
                  <c:v>37.01317689731076</c:v>
                </c:pt>
                <c:pt idx="4">
                  <c:v>47.83981786159084</c:v>
                </c:pt>
                <c:pt idx="5">
                  <c:v>19.6806342783804</c:v>
                </c:pt>
                <c:pt idx="6">
                  <c:v>37.47998982600262</c:v>
                </c:pt>
                <c:pt idx="7">
                  <c:v>22.7793415561894</c:v>
                </c:pt>
                <c:pt idx="8">
                  <c:v>39.95803909369384</c:v>
                </c:pt>
                <c:pt idx="9">
                  <c:v>19.31429437017226</c:v>
                </c:pt>
                <c:pt idx="10">
                  <c:v>26.32097324483922</c:v>
                </c:pt>
                <c:pt idx="11">
                  <c:v>30.35520773118711</c:v>
                </c:pt>
                <c:pt idx="12">
                  <c:v>34.72312275099718</c:v>
                </c:pt>
                <c:pt idx="13">
                  <c:v>5.36894339471376</c:v>
                </c:pt>
                <c:pt idx="14">
                  <c:v>36.67011316338603</c:v>
                </c:pt>
                <c:pt idx="15">
                  <c:v>34.94871804289339</c:v>
                </c:pt>
              </c:numCache>
            </c:numRef>
          </c:val>
        </c:ser>
        <c:ser>
          <c:idx val="1"/>
          <c:order val="1"/>
          <c:tx>
            <c:strRef>
              <c:f>'G9'!$L$9</c:f>
              <c:strCache>
                <c:ptCount val="1"/>
                <c:pt idx="0">
                  <c:v>Transporte colectivo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</c:spPr>
          <c:invertIfNegative val="0"/>
          <c:cat>
            <c:strRef>
              <c:f>'G9'!$I$10:$I$25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Promedio</c:v>
                </c:pt>
              </c:strCache>
            </c:strRef>
          </c:cat>
          <c:val>
            <c:numRef>
              <c:f>'G9'!$L$10:$L$25</c:f>
              <c:numCache>
                <c:formatCode>#,##0</c:formatCode>
                <c:ptCount val="16"/>
                <c:pt idx="0">
                  <c:v>5.950230982123785</c:v>
                </c:pt>
                <c:pt idx="1">
                  <c:v>5.582041538210425</c:v>
                </c:pt>
                <c:pt idx="2">
                  <c:v>5.924333873186775</c:v>
                </c:pt>
                <c:pt idx="3">
                  <c:v>22.0221598746605</c:v>
                </c:pt>
                <c:pt idx="4">
                  <c:v>14.59896677800467</c:v>
                </c:pt>
                <c:pt idx="5">
                  <c:v>4.511758871693178</c:v>
                </c:pt>
                <c:pt idx="6">
                  <c:v>6.152515186326739</c:v>
                </c:pt>
                <c:pt idx="7">
                  <c:v>5.62652309138952</c:v>
                </c:pt>
                <c:pt idx="8">
                  <c:v>8.422400454864494</c:v>
                </c:pt>
                <c:pt idx="9">
                  <c:v>4.711308096416801</c:v>
                </c:pt>
                <c:pt idx="10">
                  <c:v>5.730834758786821</c:v>
                </c:pt>
                <c:pt idx="11">
                  <c:v>9.612968771370458</c:v>
                </c:pt>
                <c:pt idx="12">
                  <c:v>3.470759316508104</c:v>
                </c:pt>
                <c:pt idx="13">
                  <c:v>2.844872852516065</c:v>
                </c:pt>
                <c:pt idx="14">
                  <c:v>3.804735307642791</c:v>
                </c:pt>
                <c:pt idx="15">
                  <c:v>7.929457000852261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880552"/>
        <c:axId val="-2129753000"/>
      </c:barChart>
      <c:catAx>
        <c:axId val="-21298805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753000"/>
        <c:crosses val="autoZero"/>
        <c:auto val="1"/>
        <c:lblAlgn val="ctr"/>
        <c:lblOffset val="100"/>
        <c:noMultiLvlLbl val="0"/>
      </c:catAx>
      <c:valAx>
        <c:axId val="-212975300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8805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661102024987776"/>
          <c:y val="0.865874996594284"/>
          <c:w val="0.864162606012578"/>
          <c:h val="0.06624594719777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4326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457200</xdr:colOff>
      <xdr:row>2</xdr:row>
      <xdr:rowOff>50800</xdr:rowOff>
    </xdr:to>
    <xdr:pic>
      <xdr:nvPicPr>
        <xdr:cNvPr id="5248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457200</xdr:colOff>
      <xdr:row>2</xdr:row>
      <xdr:rowOff>50800</xdr:rowOff>
    </xdr:to>
    <xdr:pic>
      <xdr:nvPicPr>
        <xdr:cNvPr id="5350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27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5453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5555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76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5658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13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2</xdr:row>
      <xdr:rowOff>50800</xdr:rowOff>
    </xdr:to>
    <xdr:pic>
      <xdr:nvPicPr>
        <xdr:cNvPr id="5761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5864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123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33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22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2998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78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63500</xdr:rowOff>
    </xdr:to>
    <xdr:pic>
      <xdr:nvPicPr>
        <xdr:cNvPr id="4428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</xdr:row>
      <xdr:rowOff>50800</xdr:rowOff>
    </xdr:from>
    <xdr:to>
      <xdr:col>9</xdr:col>
      <xdr:colOff>12700</xdr:colOff>
      <xdr:row>25</xdr:row>
      <xdr:rowOff>38100</xdr:rowOff>
    </xdr:to>
    <xdr:graphicFrame macro="">
      <xdr:nvGraphicFramePr>
        <xdr:cNvPr id="15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151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6</xdr:row>
      <xdr:rowOff>190500</xdr:rowOff>
    </xdr:from>
    <xdr:to>
      <xdr:col>10</xdr:col>
      <xdr:colOff>266700</xdr:colOff>
      <xdr:row>28</xdr:row>
      <xdr:rowOff>0</xdr:rowOff>
    </xdr:to>
    <xdr:graphicFrame macro="">
      <xdr:nvGraphicFramePr>
        <xdr:cNvPr id="35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3551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190500</xdr:rowOff>
    </xdr:from>
    <xdr:to>
      <xdr:col>8</xdr:col>
      <xdr:colOff>25400</xdr:colOff>
      <xdr:row>18</xdr:row>
      <xdr:rowOff>317500</xdr:rowOff>
    </xdr:to>
    <xdr:graphicFrame macro="">
      <xdr:nvGraphicFramePr>
        <xdr:cNvPr id="559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559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6</xdr:row>
      <xdr:rowOff>177800</xdr:rowOff>
    </xdr:from>
    <xdr:to>
      <xdr:col>8</xdr:col>
      <xdr:colOff>368300</xdr:colOff>
      <xdr:row>27</xdr:row>
      <xdr:rowOff>330200</xdr:rowOff>
    </xdr:to>
    <xdr:graphicFrame macro="">
      <xdr:nvGraphicFramePr>
        <xdr:cNvPr id="764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63500</xdr:rowOff>
    </xdr:to>
    <xdr:pic>
      <xdr:nvPicPr>
        <xdr:cNvPr id="764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431800</xdr:colOff>
      <xdr:row>6</xdr:row>
      <xdr:rowOff>127000</xdr:rowOff>
    </xdr:from>
    <xdr:to>
      <xdr:col>9</xdr:col>
      <xdr:colOff>165100</xdr:colOff>
      <xdr:row>28</xdr:row>
      <xdr:rowOff>139700</xdr:rowOff>
    </xdr:to>
    <xdr:graphicFrame macro="">
      <xdr:nvGraphicFramePr>
        <xdr:cNvPr id="968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63500</xdr:rowOff>
    </xdr:to>
    <xdr:pic>
      <xdr:nvPicPr>
        <xdr:cNvPr id="969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6</xdr:row>
      <xdr:rowOff>190500</xdr:rowOff>
    </xdr:from>
    <xdr:to>
      <xdr:col>6</xdr:col>
      <xdr:colOff>622300</xdr:colOff>
      <xdr:row>20</xdr:row>
      <xdr:rowOff>0</xdr:rowOff>
    </xdr:to>
    <xdr:graphicFrame macro="">
      <xdr:nvGraphicFramePr>
        <xdr:cNvPr id="1173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11739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</xdr:row>
      <xdr:rowOff>12700</xdr:rowOff>
    </xdr:from>
    <xdr:to>
      <xdr:col>6</xdr:col>
      <xdr:colOff>304800</xdr:colOff>
      <xdr:row>17</xdr:row>
      <xdr:rowOff>330200</xdr:rowOff>
    </xdr:to>
    <xdr:graphicFrame macro="">
      <xdr:nvGraphicFramePr>
        <xdr:cNvPr id="137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63500</xdr:rowOff>
    </xdr:to>
    <xdr:pic>
      <xdr:nvPicPr>
        <xdr:cNvPr id="1378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6</xdr:row>
      <xdr:rowOff>0</xdr:rowOff>
    </xdr:from>
    <xdr:to>
      <xdr:col>8</xdr:col>
      <xdr:colOff>1422400</xdr:colOff>
      <xdr:row>24</xdr:row>
      <xdr:rowOff>0</xdr:rowOff>
    </xdr:to>
    <xdr:graphicFrame macro="">
      <xdr:nvGraphicFramePr>
        <xdr:cNvPr id="158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15839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0.7021</cdr:x>
      <cdr:y>0.70893</cdr:y>
    </cdr:from>
    <cdr:to>
      <cdr:x>0.93713</cdr:x>
      <cdr:y>0.75324</cdr:y>
    </cdr:to>
    <cdr:sp macro="" textlink="">
      <cdr:nvSpPr>
        <cdr:cNvPr id="2392065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560" y="5041900"/>
          <a:ext cx="1805904" cy="3151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Norma estadounidense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6</xdr:row>
      <xdr:rowOff>279400</xdr:rowOff>
    </xdr:from>
    <xdr:to>
      <xdr:col>7</xdr:col>
      <xdr:colOff>266700</xdr:colOff>
      <xdr:row>26</xdr:row>
      <xdr:rowOff>0</xdr:rowOff>
    </xdr:to>
    <xdr:graphicFrame macro="">
      <xdr:nvGraphicFramePr>
        <xdr:cNvPr id="2710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50800</xdr:rowOff>
    </xdr:to>
    <xdr:pic>
      <xdr:nvPicPr>
        <xdr:cNvPr id="2710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530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6</xdr:row>
      <xdr:rowOff>266700</xdr:rowOff>
    </xdr:from>
    <xdr:to>
      <xdr:col>8</xdr:col>
      <xdr:colOff>457200</xdr:colOff>
      <xdr:row>25</xdr:row>
      <xdr:rowOff>177800</xdr:rowOff>
    </xdr:to>
    <xdr:graphicFrame macro="">
      <xdr:nvGraphicFramePr>
        <xdr:cNvPr id="1788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63500</xdr:rowOff>
    </xdr:to>
    <xdr:pic>
      <xdr:nvPicPr>
        <xdr:cNvPr id="1788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632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735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2425700</xdr:colOff>
      <xdr:row>2</xdr:row>
      <xdr:rowOff>76200</xdr:rowOff>
    </xdr:to>
    <xdr:pic>
      <xdr:nvPicPr>
        <xdr:cNvPr id="483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4939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381000</xdr:colOff>
      <xdr:row>2</xdr:row>
      <xdr:rowOff>63500</xdr:rowOff>
    </xdr:to>
    <xdr:pic>
      <xdr:nvPicPr>
        <xdr:cNvPr id="5042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482600</xdr:colOff>
      <xdr:row>2</xdr:row>
      <xdr:rowOff>50800</xdr:rowOff>
    </xdr:to>
    <xdr:pic>
      <xdr:nvPicPr>
        <xdr:cNvPr id="5145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f/omu/documentos/DATOS/ARREGLADO/JORGE%20SANCHEZ%20FINAL/VARIABLES/emisiones%20de%20contaminantes%20con%20propuest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 t="str">
            <v>Cuadro Nº 4.a.: Emisiones por tipo de combustible de los automóviles. En gramos/km. Año 2007</v>
          </cell>
        </row>
      </sheetData>
      <sheetData sheetId="7">
        <row r="28">
          <cell r="A28" t="str">
            <v>Cuadro Nº 4.b.: Emisiones por tipo de combustible de las motocicletas. En gramos/km. Año 2007</v>
          </cell>
        </row>
      </sheetData>
      <sheetData sheetId="8">
        <row r="28">
          <cell r="A28" t="str">
            <v>Cuadro Nº 4.c.: Emisiones por tipo de combustible de los taxis de uso individual. En gramos/km. Año 2007</v>
          </cell>
        </row>
      </sheetData>
      <sheetData sheetId="9">
        <row r="28">
          <cell r="A28" t="str">
            <v>Cuadro Nº 4.d.: Emisiones por tipo de combustible de los taxis colectivos. En gramos/km. Año 2007</v>
          </cell>
        </row>
      </sheetData>
      <sheetData sheetId="10">
        <row r="28">
          <cell r="A28" t="str">
            <v>Cuadro Nº 4.e.: Emisiones por tipo de combustible de los jeeps. En gramos/km. Año 2007</v>
          </cell>
        </row>
      </sheetData>
      <sheetData sheetId="11">
        <row r="28">
          <cell r="A28" t="str">
            <v>Cuadro Nº 4.f.: Emisiones por tipo de combustible de las combis/vans. En gramos/km. Año 2007</v>
          </cell>
        </row>
      </sheetData>
      <sheetData sheetId="12">
        <row r="28">
          <cell r="A28" t="str">
            <v>Cuadro Nº 4.g.: Emisiones por tipo de combustible de los microbuses. En gramos/km. Año 2007</v>
          </cell>
        </row>
      </sheetData>
      <sheetData sheetId="13">
        <row r="28">
          <cell r="A28" t="str">
            <v>Cuadro Nº 4.h.: Emisiones por tipo de combustible de los buses estándar. En gramos/km. Año 2007</v>
          </cell>
        </row>
      </sheetData>
      <sheetData sheetId="14">
        <row r="29">
          <cell r="A29" t="str">
            <v>Cuadro Nº 4.i.: Emisiones por tipo de combustible de los buses articulados. En gramos/km. Año 2007</v>
          </cell>
        </row>
      </sheetData>
      <sheetData sheetId="15">
        <row r="28">
          <cell r="A28" t="str">
            <v>Cuadro Nº 4.j.: Emisiones por tipo de combustible de los buses biarticulados. En gramos/km. Año 2007</v>
          </cell>
        </row>
      </sheetData>
      <sheetData sheetId="16">
        <row r="29">
          <cell r="A29" t="str">
            <v>Cuadro Nº 5.a.: Emisiones totales por tipo de vehículo de transporte colectivo. En toneladas/día. Año 2007</v>
          </cell>
        </row>
      </sheetData>
      <sheetData sheetId="17">
        <row r="28">
          <cell r="A28" t="str">
            <v>Cuadro Nº 5.b.: Emisiones totales por tipo de vehículo de transporte individual. En toneladas/día. Año 2007</v>
          </cell>
        </row>
      </sheetData>
      <sheetData sheetId="18">
        <row r="28">
          <cell r="A28" t="str">
            <v>Cuadro Nº 5.c.: Emisiones totales por tipo de servicio de transporte. En toneladas/día. Año 2007</v>
          </cell>
        </row>
      </sheetData>
      <sheetData sheetId="19">
        <row r="32">
          <cell r="A32" t="str">
            <v>Gráfico Nº 1: Emisión de contaminantes locales del transporte individual. En toneladas/día. Año 2007</v>
          </cell>
        </row>
      </sheetData>
      <sheetData sheetId="20">
        <row r="32">
          <cell r="A32" t="str">
            <v>Gráfico Nº 2: Emisión de contaminantes locales de los vehículos de transporte colectivo. En toneladas/día. Año 2007</v>
          </cell>
        </row>
      </sheetData>
      <sheetData sheetId="21">
        <row r="20">
          <cell r="A20" t="str">
            <v>Gráfico Nº 3: Emisiones comparadas de transporte individual y colectivo. En toneladas/día. Año 2007</v>
          </cell>
        </row>
      </sheetData>
      <sheetData sheetId="22">
        <row r="27">
          <cell r="A27" t="str">
            <v>Gráfico Nº 4: Emisiones de CO2  del transporte individual y colectivo. Año 2007</v>
          </cell>
        </row>
      </sheetData>
      <sheetData sheetId="23">
        <row r="30">
          <cell r="A30" t="str">
            <v>Gráfico Nº 5: Emisiones de contaminantes locales en transporte individual. Por modo. Año 2007</v>
          </cell>
        </row>
      </sheetData>
      <sheetData sheetId="24">
        <row r="23">
          <cell r="A23" t="str">
            <v>Gráfico Nº 6: Emisiones de contaminantes locales y CO2. Por modo. Año 2007</v>
          </cell>
        </row>
      </sheetData>
      <sheetData sheetId="25">
        <row r="20">
          <cell r="A20" t="str">
            <v>Gráfico Nº 7: Emisiones de contaminantes por viaje. En gramos/viaje. Año 2007</v>
          </cell>
        </row>
      </sheetData>
      <sheetData sheetId="26" refreshError="1"/>
      <sheetData sheetId="27">
        <row r="27">
          <cell r="A27" t="str">
            <v>Gráfico Nº 9: Costos de contaminantes locales por habitante. En dólares/habitante/año. Año 2007</v>
          </cell>
        </row>
      </sheetData>
      <sheetData sheetId="28">
        <row r="26">
          <cell r="A26" t="str">
            <v>Gráfico Nº 10: Costos de las emisiones de CO2 por habitante. En dólares/habitante/año. Año 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Relationship Id="rId2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Relationship Id="rId2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Relationship Id="rId2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Relationship Id="rId2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Relationship Id="rId2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Relationship Id="rId2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7"/>
  <sheetViews>
    <sheetView showGridLines="0" tabSelected="1" workbookViewId="0"/>
  </sheetViews>
  <sheetFormatPr baseColWidth="10" defaultColWidth="12.83203125" defaultRowHeight="30" customHeight="1" x14ac:dyDescent="0"/>
  <cols>
    <col min="1" max="8" width="12.83203125" style="187"/>
    <col min="9" max="9" width="18.5" style="187" customWidth="1"/>
    <col min="10" max="10" width="21.6640625" style="187" customWidth="1"/>
    <col min="11" max="16384" width="12.83203125" style="187"/>
  </cols>
  <sheetData>
    <row r="1" spans="1:13" s="203" customFormat="1" ht="30.75" customHeight="1"/>
    <row r="2" spans="1:13" s="203" customFormat="1" ht="62" customHeight="1">
      <c r="B2" s="204"/>
      <c r="D2" s="205"/>
      <c r="E2" s="205"/>
      <c r="F2" s="204"/>
      <c r="I2" s="268" t="s">
        <v>193</v>
      </c>
      <c r="J2" s="268"/>
      <c r="K2" s="205"/>
      <c r="L2" s="205"/>
    </row>
    <row r="3" spans="1:13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1:13" ht="30" customHeight="1">
      <c r="A4" s="186"/>
    </row>
    <row r="5" spans="1:13" ht="40" customHeight="1">
      <c r="A5" s="188"/>
      <c r="B5" s="199" t="s">
        <v>98</v>
      </c>
      <c r="C5" s="265" t="s">
        <v>75</v>
      </c>
      <c r="D5" s="265"/>
      <c r="E5" s="265"/>
      <c r="F5" s="265"/>
      <c r="G5" s="265"/>
      <c r="H5" s="265"/>
      <c r="I5" s="265"/>
      <c r="J5" s="265"/>
    </row>
    <row r="6" spans="1:13" ht="30" customHeight="1">
      <c r="A6" s="186"/>
      <c r="B6" s="186"/>
      <c r="C6" s="189"/>
      <c r="F6" s="264"/>
      <c r="G6" s="264"/>
    </row>
    <row r="7" spans="1:13" ht="40" customHeight="1">
      <c r="A7" s="190"/>
      <c r="B7" s="266" t="s">
        <v>99</v>
      </c>
      <c r="C7" s="266"/>
      <c r="D7" s="266"/>
      <c r="E7" s="266"/>
      <c r="F7" s="266"/>
      <c r="G7" s="266"/>
      <c r="H7" s="266"/>
      <c r="I7" s="266"/>
      <c r="J7" s="266"/>
    </row>
    <row r="8" spans="1:13" ht="30" customHeight="1">
      <c r="A8" s="190"/>
      <c r="B8" s="199" t="s">
        <v>100</v>
      </c>
      <c r="C8" s="267" t="s">
        <v>67</v>
      </c>
      <c r="D8" s="267"/>
      <c r="E8" s="267"/>
      <c r="F8" s="267"/>
      <c r="G8" s="267"/>
      <c r="H8" s="267"/>
      <c r="I8" s="267"/>
      <c r="J8" s="267"/>
    </row>
    <row r="9" spans="1:13" ht="30" customHeight="1">
      <c r="A9" s="190"/>
      <c r="B9" s="191" t="s">
        <v>113</v>
      </c>
      <c r="C9" s="262" t="s">
        <v>108</v>
      </c>
      <c r="D9" s="262"/>
      <c r="E9" s="262"/>
      <c r="F9" s="262"/>
      <c r="G9" s="262"/>
      <c r="H9" s="262"/>
      <c r="I9" s="262"/>
      <c r="J9" s="262"/>
    </row>
    <row r="10" spans="1:13" ht="30" customHeight="1">
      <c r="A10" s="190"/>
      <c r="B10" s="200" t="s">
        <v>114</v>
      </c>
      <c r="C10" s="261" t="s">
        <v>109</v>
      </c>
      <c r="D10" s="261"/>
      <c r="E10" s="261"/>
      <c r="F10" s="261"/>
      <c r="G10" s="261"/>
      <c r="H10" s="261"/>
      <c r="I10" s="261"/>
      <c r="J10" s="261"/>
    </row>
    <row r="11" spans="1:13" ht="30" customHeight="1">
      <c r="A11" s="192"/>
      <c r="B11" s="191" t="s">
        <v>115</v>
      </c>
      <c r="C11" s="262" t="s">
        <v>110</v>
      </c>
      <c r="D11" s="262"/>
      <c r="E11" s="262"/>
      <c r="F11" s="262"/>
      <c r="G11" s="262"/>
      <c r="H11" s="262"/>
      <c r="I11" s="262"/>
      <c r="J11" s="262"/>
    </row>
    <row r="12" spans="1:13" ht="30" customHeight="1">
      <c r="A12" s="186"/>
      <c r="B12" s="200">
        <v>2</v>
      </c>
      <c r="C12" s="261" t="s">
        <v>111</v>
      </c>
      <c r="D12" s="261"/>
      <c r="E12" s="261"/>
      <c r="F12" s="261"/>
      <c r="G12" s="261"/>
      <c r="H12" s="261"/>
      <c r="I12" s="261"/>
      <c r="J12" s="261"/>
    </row>
    <row r="13" spans="1:13" ht="30" customHeight="1">
      <c r="A13" s="186"/>
      <c r="B13" s="193">
        <v>3</v>
      </c>
      <c r="C13" s="263" t="s">
        <v>112</v>
      </c>
      <c r="D13" s="263"/>
      <c r="E13" s="263"/>
      <c r="F13" s="263"/>
      <c r="G13" s="263"/>
      <c r="H13" s="263"/>
      <c r="I13" s="263"/>
      <c r="J13" s="263"/>
    </row>
    <row r="14" spans="1:13" ht="30" customHeight="1">
      <c r="A14" s="186"/>
      <c r="B14" s="200" t="s">
        <v>116</v>
      </c>
      <c r="C14" s="256" t="str">
        <f>'[1]6'!A6</f>
        <v>Cuadro Nº 4.a.: Emisiones por tipo de combustible de los automóviles. En gramos/km. Año 2007</v>
      </c>
      <c r="D14" s="256"/>
      <c r="E14" s="256"/>
      <c r="F14" s="256"/>
      <c r="G14" s="256"/>
      <c r="H14" s="256"/>
      <c r="I14" s="256"/>
      <c r="J14" s="256"/>
    </row>
    <row r="15" spans="1:13" ht="30" customHeight="1">
      <c r="A15" s="188"/>
      <c r="B15" s="193" t="s">
        <v>117</v>
      </c>
      <c r="C15" s="257" t="str">
        <f>'[1]7'!A28</f>
        <v>Cuadro Nº 4.b.: Emisiones por tipo de combustible de las motocicletas. En gramos/km. Año 2007</v>
      </c>
      <c r="D15" s="257"/>
      <c r="E15" s="257"/>
      <c r="F15" s="257"/>
      <c r="G15" s="257"/>
      <c r="H15" s="257"/>
      <c r="I15" s="257"/>
      <c r="J15" s="257"/>
    </row>
    <row r="16" spans="1:13" ht="30" customHeight="1">
      <c r="A16" s="186"/>
      <c r="B16" s="200" t="s">
        <v>118</v>
      </c>
      <c r="C16" s="256" t="str">
        <f>'[1]8'!A28</f>
        <v>Cuadro Nº 4.c.: Emisiones por tipo de combustible de los taxis de uso individual. En gramos/km. Año 2007</v>
      </c>
      <c r="D16" s="256"/>
      <c r="E16" s="256"/>
      <c r="F16" s="256"/>
      <c r="G16" s="256"/>
      <c r="H16" s="256"/>
      <c r="I16" s="256"/>
      <c r="J16" s="256"/>
    </row>
    <row r="17" spans="1:10" ht="30" customHeight="1">
      <c r="A17" s="190"/>
      <c r="B17" s="193" t="s">
        <v>119</v>
      </c>
      <c r="C17" s="257" t="str">
        <f>'[1]9'!A28</f>
        <v>Cuadro Nº 4.d.: Emisiones por tipo de combustible de los taxis colectivos. En gramos/km. Año 2007</v>
      </c>
      <c r="D17" s="257"/>
      <c r="E17" s="257"/>
      <c r="F17" s="257"/>
      <c r="G17" s="257"/>
      <c r="H17" s="257"/>
      <c r="I17" s="257"/>
      <c r="J17" s="257"/>
    </row>
    <row r="18" spans="1:10" ht="30" customHeight="1">
      <c r="A18" s="190"/>
      <c r="B18" s="200" t="s">
        <v>120</v>
      </c>
      <c r="C18" s="256" t="str">
        <f>'[1]10'!A28</f>
        <v>Cuadro Nº 4.e.: Emisiones por tipo de combustible de los jeeps. En gramos/km. Año 2007</v>
      </c>
      <c r="D18" s="256"/>
      <c r="E18" s="256"/>
      <c r="F18" s="256"/>
      <c r="G18" s="256"/>
      <c r="H18" s="256"/>
      <c r="I18" s="256"/>
      <c r="J18" s="256"/>
    </row>
    <row r="19" spans="1:10" ht="30" customHeight="1">
      <c r="A19" s="190"/>
      <c r="B19" s="193" t="s">
        <v>121</v>
      </c>
      <c r="C19" s="257" t="str">
        <f>'[1]11'!A28</f>
        <v>Cuadro Nº 4.f.: Emisiones por tipo de combustible de las combis/vans. En gramos/km. Año 2007</v>
      </c>
      <c r="D19" s="257"/>
      <c r="E19" s="257"/>
      <c r="F19" s="257"/>
      <c r="G19" s="257"/>
      <c r="H19" s="257"/>
      <c r="I19" s="257"/>
      <c r="J19" s="257"/>
    </row>
    <row r="20" spans="1:10" ht="30" customHeight="1">
      <c r="A20" s="190"/>
      <c r="B20" s="200" t="s">
        <v>122</v>
      </c>
      <c r="C20" s="256" t="str">
        <f>'[1]12'!A28</f>
        <v>Cuadro Nº 4.g.: Emisiones por tipo de combustible de los microbuses. En gramos/km. Año 2007</v>
      </c>
      <c r="D20" s="256"/>
      <c r="E20" s="256"/>
      <c r="F20" s="256"/>
      <c r="G20" s="256"/>
      <c r="H20" s="256"/>
      <c r="I20" s="256"/>
      <c r="J20" s="256"/>
    </row>
    <row r="21" spans="1:10" ht="30" customHeight="1">
      <c r="A21" s="190"/>
      <c r="B21" s="193" t="s">
        <v>123</v>
      </c>
      <c r="C21" s="257" t="str">
        <f>'[1]13'!A28</f>
        <v>Cuadro Nº 4.h.: Emisiones por tipo de combustible de los buses estándar. En gramos/km. Año 2007</v>
      </c>
      <c r="D21" s="257"/>
      <c r="E21" s="257"/>
      <c r="F21" s="257"/>
      <c r="G21" s="257"/>
      <c r="H21" s="257"/>
      <c r="I21" s="257"/>
      <c r="J21" s="257"/>
    </row>
    <row r="22" spans="1:10" ht="30" customHeight="1">
      <c r="A22" s="190"/>
      <c r="B22" s="200" t="s">
        <v>124</v>
      </c>
      <c r="C22" s="256" t="str">
        <f>'[1]14'!A29</f>
        <v>Cuadro Nº 4.i.: Emisiones por tipo de combustible de los buses articulados. En gramos/km. Año 2007</v>
      </c>
      <c r="D22" s="256"/>
      <c r="E22" s="256"/>
      <c r="F22" s="256"/>
      <c r="G22" s="256"/>
      <c r="H22" s="256"/>
      <c r="I22" s="256"/>
      <c r="J22" s="256"/>
    </row>
    <row r="23" spans="1:10" ht="30" customHeight="1">
      <c r="A23" s="190"/>
      <c r="B23" s="193" t="s">
        <v>125</v>
      </c>
      <c r="C23" s="257" t="str">
        <f>'[1]15'!A28</f>
        <v>Cuadro Nº 4.j.: Emisiones por tipo de combustible de los buses biarticulados. En gramos/km. Año 2007</v>
      </c>
      <c r="D23" s="257"/>
      <c r="E23" s="257"/>
      <c r="F23" s="257"/>
      <c r="G23" s="257"/>
      <c r="H23" s="257"/>
      <c r="I23" s="257"/>
      <c r="J23" s="257"/>
    </row>
    <row r="24" spans="1:10" ht="30" customHeight="1">
      <c r="A24" s="190"/>
      <c r="B24" s="200" t="s">
        <v>126</v>
      </c>
      <c r="C24" s="256" t="str">
        <f>'[1]16'!A29</f>
        <v>Cuadro Nº 5.a.: Emisiones totales por tipo de vehículo de transporte colectivo. En toneladas/día. Año 2007</v>
      </c>
      <c r="D24" s="256"/>
      <c r="E24" s="256"/>
      <c r="F24" s="256"/>
      <c r="G24" s="256"/>
      <c r="H24" s="256"/>
      <c r="I24" s="256"/>
      <c r="J24" s="256"/>
    </row>
    <row r="25" spans="1:10" ht="30" customHeight="1">
      <c r="A25" s="190"/>
      <c r="B25" s="193" t="s">
        <v>127</v>
      </c>
      <c r="C25" s="257" t="str">
        <f>'[1]17'!A28</f>
        <v>Cuadro Nº 5.b.: Emisiones totales por tipo de vehículo de transporte individual. En toneladas/día. Año 2007</v>
      </c>
      <c r="D25" s="257"/>
      <c r="E25" s="257"/>
      <c r="F25" s="257"/>
      <c r="G25" s="257"/>
      <c r="H25" s="257"/>
      <c r="I25" s="257"/>
      <c r="J25" s="257"/>
    </row>
    <row r="26" spans="1:10" ht="30" customHeight="1">
      <c r="A26" s="190"/>
      <c r="B26" s="200" t="s">
        <v>128</v>
      </c>
      <c r="C26" s="256" t="str">
        <f>'[1]18'!A28</f>
        <v>Cuadro Nº 5.c.: Emisiones totales por tipo de servicio de transporte. En toneladas/día. Año 2007</v>
      </c>
      <c r="D26" s="256"/>
      <c r="E26" s="256"/>
      <c r="F26" s="256"/>
      <c r="G26" s="256"/>
      <c r="H26" s="256"/>
      <c r="I26" s="256"/>
      <c r="J26" s="256"/>
    </row>
    <row r="27" spans="1:10" ht="30" customHeight="1">
      <c r="A27" s="190"/>
      <c r="B27" s="190"/>
      <c r="C27" s="192"/>
    </row>
    <row r="28" spans="1:10" ht="40" customHeight="1">
      <c r="A28" s="190"/>
      <c r="B28" s="258" t="s">
        <v>101</v>
      </c>
      <c r="C28" s="259"/>
      <c r="D28" s="259"/>
      <c r="E28" s="259"/>
      <c r="F28" s="259"/>
      <c r="G28" s="259"/>
      <c r="H28" s="259"/>
      <c r="I28" s="259"/>
      <c r="J28" s="260"/>
    </row>
    <row r="29" spans="1:10" ht="30" customHeight="1">
      <c r="A29" s="190"/>
      <c r="B29" s="199" t="s">
        <v>100</v>
      </c>
      <c r="C29" s="255" t="s">
        <v>67</v>
      </c>
      <c r="D29" s="255"/>
      <c r="E29" s="255"/>
      <c r="F29" s="255"/>
      <c r="G29" s="255"/>
      <c r="H29" s="255"/>
      <c r="I29" s="255"/>
      <c r="J29" s="255"/>
    </row>
    <row r="30" spans="1:10" ht="30" customHeight="1">
      <c r="A30" s="190"/>
      <c r="B30" s="194" t="s">
        <v>68</v>
      </c>
      <c r="C30" s="246" t="str">
        <f>[1]G1!A32</f>
        <v>Gráfico Nº 1: Emisión de contaminantes locales del transporte individual. En toneladas/día. Año 2007</v>
      </c>
      <c r="D30" s="247"/>
      <c r="E30" s="247"/>
      <c r="F30" s="247"/>
      <c r="G30" s="247"/>
      <c r="H30" s="247"/>
      <c r="I30" s="247"/>
      <c r="J30" s="248"/>
    </row>
    <row r="31" spans="1:10" ht="30" customHeight="1">
      <c r="A31" s="190"/>
      <c r="B31" s="201" t="s">
        <v>69</v>
      </c>
      <c r="C31" s="249" t="str">
        <f>[1]G2!A32</f>
        <v>Gráfico Nº 2: Emisión de contaminantes locales de los vehículos de transporte colectivo. En toneladas/día. Año 2007</v>
      </c>
      <c r="D31" s="250"/>
      <c r="E31" s="250"/>
      <c r="F31" s="250"/>
      <c r="G31" s="250"/>
      <c r="H31" s="250"/>
      <c r="I31" s="250"/>
      <c r="J31" s="251"/>
    </row>
    <row r="32" spans="1:10" ht="30" customHeight="1">
      <c r="A32" s="190"/>
      <c r="B32" s="194" t="s">
        <v>70</v>
      </c>
      <c r="C32" s="246" t="str">
        <f>[1]G3!A20</f>
        <v>Gráfico Nº 3: Emisiones comparadas de transporte individual y colectivo. En toneladas/día. Año 2007</v>
      </c>
      <c r="D32" s="247"/>
      <c r="E32" s="247"/>
      <c r="F32" s="247"/>
      <c r="G32" s="247"/>
      <c r="H32" s="247"/>
      <c r="I32" s="247"/>
      <c r="J32" s="248"/>
    </row>
    <row r="33" spans="1:10" ht="30" customHeight="1">
      <c r="A33" s="190"/>
      <c r="B33" s="202" t="s">
        <v>71</v>
      </c>
      <c r="C33" s="249" t="str">
        <f>[1]G4!A27</f>
        <v>Gráfico Nº 4: Emisiones de CO2  del transporte individual y colectivo. Año 2007</v>
      </c>
      <c r="D33" s="250"/>
      <c r="E33" s="250"/>
      <c r="F33" s="250"/>
      <c r="G33" s="250"/>
      <c r="H33" s="250"/>
      <c r="I33" s="250"/>
      <c r="J33" s="251"/>
    </row>
    <row r="34" spans="1:10" ht="30" customHeight="1">
      <c r="A34" s="190"/>
      <c r="B34" s="194" t="s">
        <v>72</v>
      </c>
      <c r="C34" s="246" t="str">
        <f>[1]G5!A30</f>
        <v>Gráfico Nº 5: Emisiones de contaminantes locales en transporte individual. Por modo. Año 2007</v>
      </c>
      <c r="D34" s="247"/>
      <c r="E34" s="247"/>
      <c r="F34" s="247"/>
      <c r="G34" s="247"/>
      <c r="H34" s="247"/>
      <c r="I34" s="247"/>
      <c r="J34" s="248"/>
    </row>
    <row r="35" spans="1:10" ht="30" customHeight="1">
      <c r="A35" s="195"/>
      <c r="B35" s="201" t="s">
        <v>83</v>
      </c>
      <c r="C35" s="243" t="str">
        <f>[1]G6!A23</f>
        <v>Gráfico Nº 6: Emisiones de contaminantes locales y CO2. Por modo. Año 2007</v>
      </c>
      <c r="D35" s="244"/>
      <c r="E35" s="244"/>
      <c r="F35" s="244"/>
      <c r="G35" s="244"/>
      <c r="H35" s="244"/>
      <c r="I35" s="244"/>
      <c r="J35" s="245"/>
    </row>
    <row r="36" spans="1:10" ht="30" customHeight="1">
      <c r="A36" s="186"/>
      <c r="B36" s="194" t="s">
        <v>73</v>
      </c>
      <c r="C36" s="246" t="str">
        <f>[1]G7!A20</f>
        <v>Gráfico Nº 7: Emisiones de contaminantes por viaje. En gramos/viaje. Año 2007</v>
      </c>
      <c r="D36" s="247"/>
      <c r="E36" s="247"/>
      <c r="F36" s="247"/>
      <c r="G36" s="247"/>
      <c r="H36" s="247"/>
      <c r="I36" s="247"/>
      <c r="J36" s="248"/>
    </row>
    <row r="37" spans="1:10" ht="30" customHeight="1">
      <c r="A37" s="186"/>
      <c r="B37" s="201" t="s">
        <v>74</v>
      </c>
      <c r="C37" s="249" t="s">
        <v>107</v>
      </c>
      <c r="D37" s="250"/>
      <c r="E37" s="250"/>
      <c r="F37" s="250"/>
      <c r="G37" s="250"/>
      <c r="H37" s="250"/>
      <c r="I37" s="250"/>
      <c r="J37" s="251"/>
    </row>
    <row r="38" spans="1:10" ht="30" customHeight="1">
      <c r="A38" s="196"/>
      <c r="B38" s="194" t="s">
        <v>84</v>
      </c>
      <c r="C38" s="252" t="str">
        <f>[1]G9!A27</f>
        <v>Gráfico Nº 9: Costos de contaminantes locales por habitante. En dólares/habitante/año. Año 2007</v>
      </c>
      <c r="D38" s="253"/>
      <c r="E38" s="253"/>
      <c r="F38" s="253"/>
      <c r="G38" s="253"/>
      <c r="H38" s="253"/>
      <c r="I38" s="253"/>
      <c r="J38" s="254"/>
    </row>
    <row r="39" spans="1:10" ht="30" customHeight="1">
      <c r="A39" s="196"/>
      <c r="B39" s="201" t="s">
        <v>85</v>
      </c>
      <c r="C39" s="249" t="str">
        <f>[1]G10!A26</f>
        <v>Gráfico Nº 10: Costos de las emisiones de CO2 por habitante. En dólares/habitante/año. Año 2007</v>
      </c>
      <c r="D39" s="250"/>
      <c r="E39" s="250"/>
      <c r="F39" s="250"/>
      <c r="G39" s="250"/>
      <c r="H39" s="250"/>
      <c r="I39" s="250"/>
      <c r="J39" s="251"/>
    </row>
    <row r="40" spans="1:10" ht="30" customHeight="1">
      <c r="A40" s="196"/>
      <c r="B40" s="197"/>
      <c r="C40" s="195"/>
    </row>
    <row r="41" spans="1:10" ht="30" customHeight="1">
      <c r="A41" s="190"/>
      <c r="B41" s="197"/>
      <c r="C41" s="195"/>
    </row>
    <row r="42" spans="1:10" ht="30" customHeight="1">
      <c r="A42" s="190"/>
      <c r="B42" s="197"/>
      <c r="C42" s="195"/>
    </row>
    <row r="43" spans="1:10" ht="30" customHeight="1">
      <c r="A43" s="190"/>
      <c r="B43" s="198"/>
    </row>
    <row r="44" spans="1:10" ht="30" customHeight="1">
      <c r="A44" s="190"/>
      <c r="B44" s="198"/>
    </row>
    <row r="45" spans="1:10" ht="30" customHeight="1">
      <c r="A45" s="190"/>
      <c r="B45" s="198"/>
    </row>
    <row r="46" spans="1:10" ht="30" customHeight="1">
      <c r="A46" s="190"/>
      <c r="B46" s="198"/>
    </row>
    <row r="47" spans="1:10" ht="30" customHeight="1">
      <c r="A47" s="190"/>
      <c r="B47" s="198"/>
    </row>
  </sheetData>
  <mergeCells count="35">
    <mergeCell ref="C9:J9"/>
    <mergeCell ref="F6:G6"/>
    <mergeCell ref="C5:J5"/>
    <mergeCell ref="B7:J7"/>
    <mergeCell ref="C8:J8"/>
    <mergeCell ref="I2:J2"/>
    <mergeCell ref="C21:J21"/>
    <mergeCell ref="C10:J10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34:J34"/>
    <mergeCell ref="C22:J22"/>
    <mergeCell ref="C23:J23"/>
    <mergeCell ref="C24:J24"/>
    <mergeCell ref="C25:J25"/>
    <mergeCell ref="C26:J26"/>
    <mergeCell ref="B28:J28"/>
    <mergeCell ref="C29:J29"/>
    <mergeCell ref="C30:J30"/>
    <mergeCell ref="C31:J31"/>
    <mergeCell ref="C32:J32"/>
    <mergeCell ref="C33:J33"/>
    <mergeCell ref="C35:J35"/>
    <mergeCell ref="C36:J36"/>
    <mergeCell ref="C37:J37"/>
    <mergeCell ref="C38:J38"/>
    <mergeCell ref="C39:J39"/>
  </mergeCells>
  <phoneticPr fontId="0" type="noConversion"/>
  <hyperlinks>
    <hyperlink ref="C14" location="'6'!A1" display="'6'!A1"/>
    <hyperlink ref="C15" location="'7'!A1" display="'7'!A1"/>
    <hyperlink ref="C16" location="'8'!A1" display="'8'!A1"/>
    <hyperlink ref="C17" location="'9'!A1" display="'9'!A1"/>
    <hyperlink ref="C21" location="'13'!A1" display="'13'!A1"/>
    <hyperlink ref="C24" location="'16'!A1" display="'16'!A1"/>
    <hyperlink ref="C25" location="'17'!A1" display="'17'!A1"/>
    <hyperlink ref="C26" location="'18'!A1" display="'18'!A1"/>
    <hyperlink ref="C22" location="'14'!A1" display="'14'!A1"/>
    <hyperlink ref="C23" location="'15'!A1" display="'15'!A1"/>
    <hyperlink ref="C18" location="'10'!A1" display="'10'!A1"/>
    <hyperlink ref="C19" location="'11'!A1" display="'11'!A1"/>
    <hyperlink ref="C20" location="'12'!A1" display="'12'!A1"/>
    <hyperlink ref="C30" location="'G1'!A1" display="'G1'!A1"/>
    <hyperlink ref="C31" location="'G2'!A1" display="'G2'!A1"/>
    <hyperlink ref="C32" location="'G3'!A1" display="'G3'!A1"/>
    <hyperlink ref="C34" location="'G5'!A1" display="'G5'!A1"/>
    <hyperlink ref="C36" location="'G7'!A1" display="'G7'!A1"/>
    <hyperlink ref="C33" location="'G4'!A1" display="'G4'!A1"/>
    <hyperlink ref="C35" location="'G6'!A1" display="'G6'!A1"/>
    <hyperlink ref="C39" location="'G10'!A1" display="'G10'!A1"/>
    <hyperlink ref="C38" location="'G9'!A1" display="'G9'!A1"/>
    <hyperlink ref="C9" location="'1'!A1" display="Cuadro Nº 1.a.: Emisión de contaminantes de los vehículos de transporte individual. En toneladas/día. Año 2007"/>
    <hyperlink ref="C10" location="'2'!A1" display="Cuadro Nº 1.b.: Emisión de contaminantes de los vehículos de transporte colectivo. En toneladas/día. Año 2007"/>
    <hyperlink ref="C11" location="'3'!A1" display="Cuadro Nº 1.c.: Emisiones comparadas de transporte individual y colectivo. En toneladas/día. Año 2007."/>
    <hyperlink ref="C12" location="'4'!A1" display="Cuadro Nº 2: Costos anuales de las emisiones de gases por tipo de vehículo. En millones de dólares. Año 2007"/>
    <hyperlink ref="C13" location="'5'!A1" display="Cuadro Nº 3: Costos unitarios de contaminantes. En dólares/tonelada. Año 2007"/>
    <hyperlink ref="C37" location="'G8'!A1" display="Gráfico N° 8: Contaminantes en Santiago, Chile. Año 2008"/>
  </hyperlinks>
  <pageMargins left="0.70000000000000007" right="0.70000000000000007" top="1.5300000000000002" bottom="0.75000000000000011" header="0.30000000000000004" footer="0.30000000000000004"/>
  <pageSetup paperSize="9" scale="72" fitToHeight="2" orientation="landscape" horizontalDpi="300" verticalDpi="300"/>
  <headerFooter>
    <oddHeader>&amp;L&amp;"Calibri,Normal"&amp;K000000&amp;G&amp;R&amp;"Roboto Medium,Normal"&amp;K155E89Observatorio de Movilidad Urbana</oddHeader>
  </headerFooter>
  <rowBreaks count="1" manualBreakCount="1">
    <brk id="21" max="10" man="1"/>
  </rowBreaks>
  <drawing r:id="rId1"/>
  <legacyDrawingHF r:id="rId2"/>
  <extLst>
    <ext xmlns:mx="http://schemas.microsoft.com/office/mac/excel/2008/main" uri="{64002731-A6B0-56B0-2670-7721B7C09600}">
      <mx:PLV Mode="0" OnePage="0" WScale="75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O32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0"/>
    <col min="2" max="2" width="26" style="50" customWidth="1"/>
    <col min="3" max="3" width="20" style="51" customWidth="1"/>
    <col min="4" max="40" width="12.83203125" style="51"/>
    <col min="41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G2" s="268" t="s">
        <v>193</v>
      </c>
      <c r="H2" s="268"/>
      <c r="I2" s="268"/>
      <c r="J2" s="205"/>
      <c r="K2" s="205"/>
      <c r="L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40"/>
      <c r="K5" s="238"/>
      <c r="L5" s="238"/>
      <c r="M5" s="238"/>
      <c r="N5" s="238"/>
      <c r="O5" s="238"/>
    </row>
    <row r="6" spans="2:41" s="235" customFormat="1" ht="30" customHeight="1">
      <c r="B6" s="275" t="s">
        <v>178</v>
      </c>
      <c r="C6" s="275"/>
      <c r="D6" s="275"/>
      <c r="E6" s="275"/>
      <c r="F6" s="275"/>
      <c r="G6" s="275"/>
      <c r="H6" s="275"/>
      <c r="I6" s="275"/>
      <c r="J6" s="239"/>
      <c r="K6" s="239"/>
    </row>
    <row r="7" spans="2:41" s="52" customFormat="1" ht="30" customHeight="1">
      <c r="B7" s="74"/>
      <c r="C7" s="75"/>
      <c r="D7" s="75"/>
      <c r="E7" s="75"/>
      <c r="F7" s="75"/>
      <c r="G7" s="75"/>
      <c r="H7" s="75"/>
      <c r="I7" s="75"/>
      <c r="J7" s="75"/>
      <c r="K7" s="53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3"/>
      <c r="AI7" s="53"/>
      <c r="AJ7" s="53"/>
      <c r="AK7" s="53"/>
      <c r="AL7" s="53"/>
      <c r="AM7" s="53"/>
      <c r="AN7" s="53"/>
    </row>
    <row r="8" spans="2:41" s="52" customFormat="1" ht="30" customHeight="1">
      <c r="B8" s="287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75"/>
      <c r="K8" s="56"/>
      <c r="L8" s="57"/>
      <c r="M8" s="51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3"/>
      <c r="AJ8" s="53"/>
      <c r="AK8" s="53"/>
      <c r="AL8" s="53"/>
      <c r="AM8" s="53"/>
      <c r="AN8" s="53"/>
      <c r="AO8" s="53"/>
    </row>
    <row r="9" spans="2:41" s="52" customFormat="1" ht="30" customHeight="1">
      <c r="B9" s="287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75"/>
      <c r="K9" s="56"/>
      <c r="L9" s="58"/>
      <c r="M9" s="51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3"/>
      <c r="AJ9" s="53"/>
      <c r="AK9" s="53"/>
      <c r="AL9" s="53"/>
      <c r="AM9" s="53"/>
      <c r="AN9" s="53"/>
      <c r="AO9" s="53"/>
    </row>
    <row r="10" spans="2:41" s="52" customFormat="1" ht="30" customHeight="1">
      <c r="B10" s="64" t="s">
        <v>3</v>
      </c>
      <c r="C10" s="20" t="s">
        <v>57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75"/>
      <c r="K10" s="56"/>
      <c r="L10" s="58"/>
      <c r="M10" s="51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3"/>
      <c r="AJ10" s="53"/>
      <c r="AK10" s="53"/>
      <c r="AL10" s="53"/>
      <c r="AM10" s="53"/>
      <c r="AN10" s="53"/>
      <c r="AO10" s="53"/>
    </row>
    <row r="11" spans="2:41" s="52" customFormat="1" ht="30" customHeight="1">
      <c r="B11" s="155" t="s">
        <v>4</v>
      </c>
      <c r="C11" s="131" t="s">
        <v>58</v>
      </c>
      <c r="D11" s="154">
        <v>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75"/>
      <c r="K11" s="56"/>
      <c r="L11" s="58"/>
      <c r="M11" s="51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3"/>
      <c r="AJ11" s="53"/>
      <c r="AK11" s="53"/>
      <c r="AL11" s="53"/>
      <c r="AM11" s="53"/>
      <c r="AN11" s="53"/>
      <c r="AO11" s="53"/>
    </row>
    <row r="12" spans="2:41" s="52" customFormat="1" ht="30" customHeight="1">
      <c r="B12" s="81" t="s">
        <v>5</v>
      </c>
      <c r="C12" s="20" t="s">
        <v>59</v>
      </c>
      <c r="D12" s="63"/>
      <c r="E12" s="63"/>
      <c r="F12" s="63"/>
      <c r="G12" s="63"/>
      <c r="H12" s="63"/>
      <c r="I12" s="63"/>
      <c r="J12" s="75"/>
      <c r="K12" s="56"/>
      <c r="L12" s="58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3"/>
      <c r="AJ12" s="53"/>
      <c r="AK12" s="53"/>
      <c r="AL12" s="53"/>
      <c r="AM12" s="53"/>
      <c r="AN12" s="53"/>
      <c r="AO12" s="53"/>
    </row>
    <row r="13" spans="2:41" s="52" customFormat="1" ht="30" customHeight="1">
      <c r="B13" s="155" t="s">
        <v>6</v>
      </c>
      <c r="C13" s="131" t="s">
        <v>60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75"/>
      <c r="K13" s="59"/>
      <c r="L13" s="58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3"/>
      <c r="AJ13" s="53"/>
      <c r="AK13" s="53"/>
      <c r="AL13" s="53"/>
      <c r="AM13" s="53"/>
      <c r="AN13" s="53"/>
      <c r="AO13" s="53"/>
    </row>
    <row r="14" spans="2:41" s="52" customFormat="1" ht="30" customHeight="1">
      <c r="B14" s="82" t="s">
        <v>7</v>
      </c>
      <c r="C14" s="83" t="s">
        <v>61</v>
      </c>
      <c r="D14" s="80">
        <v>15.55</v>
      </c>
      <c r="E14" s="80">
        <v>2</v>
      </c>
      <c r="F14" s="80">
        <v>1.45</v>
      </c>
      <c r="G14" s="80">
        <v>0.04</v>
      </c>
      <c r="H14" s="80">
        <v>0.02</v>
      </c>
      <c r="I14" s="80">
        <v>196</v>
      </c>
      <c r="J14" s="75"/>
      <c r="K14" s="53"/>
      <c r="L14" s="53"/>
      <c r="M14" s="53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3"/>
      <c r="AJ14" s="53"/>
      <c r="AK14" s="53"/>
      <c r="AL14" s="53"/>
      <c r="AM14" s="53"/>
      <c r="AN14" s="53"/>
      <c r="AO14" s="53"/>
    </row>
    <row r="15" spans="2:41" s="52" customFormat="1" ht="30" customHeight="1">
      <c r="B15" s="155" t="s">
        <v>8</v>
      </c>
      <c r="C15" s="131" t="s">
        <v>57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75"/>
      <c r="K15" s="53"/>
      <c r="L15" s="53"/>
      <c r="M15" s="53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3"/>
      <c r="AJ15" s="53"/>
      <c r="AK15" s="53"/>
      <c r="AL15" s="53"/>
      <c r="AM15" s="53"/>
      <c r="AN15" s="53"/>
      <c r="AO15" s="53"/>
    </row>
    <row r="16" spans="2:41" s="52" customFormat="1" ht="30" customHeight="1">
      <c r="B16" s="81" t="s">
        <v>9</v>
      </c>
      <c r="C16" s="20" t="s">
        <v>61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75"/>
      <c r="K16" s="53"/>
      <c r="L16" s="53"/>
      <c r="M16" s="53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3"/>
      <c r="AJ16" s="53"/>
      <c r="AK16" s="53"/>
      <c r="AL16" s="53"/>
      <c r="AM16" s="53"/>
      <c r="AN16" s="53"/>
      <c r="AO16" s="53"/>
    </row>
    <row r="17" spans="2:41" s="52" customFormat="1" ht="30" customHeight="1">
      <c r="B17" s="155" t="s">
        <v>10</v>
      </c>
      <c r="C17" s="131" t="s">
        <v>61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75"/>
      <c r="K17" s="53"/>
      <c r="L17" s="53"/>
      <c r="M17" s="53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3"/>
      <c r="AJ17" s="53"/>
      <c r="AK17" s="53"/>
      <c r="AL17" s="53"/>
      <c r="AM17" s="53"/>
      <c r="AN17" s="53"/>
      <c r="AO17" s="53"/>
    </row>
    <row r="18" spans="2:41" s="52" customFormat="1" ht="30" customHeight="1">
      <c r="B18" s="81" t="s">
        <v>11</v>
      </c>
      <c r="C18" s="20" t="s">
        <v>62</v>
      </c>
      <c r="D18" s="63"/>
      <c r="E18" s="63"/>
      <c r="F18" s="63"/>
      <c r="G18" s="63"/>
      <c r="H18" s="63"/>
      <c r="I18" s="63"/>
      <c r="J18" s="75"/>
      <c r="K18" s="53"/>
      <c r="L18" s="53"/>
      <c r="M18" s="53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3"/>
      <c r="AJ18" s="53"/>
      <c r="AK18" s="53"/>
      <c r="AL18" s="53"/>
      <c r="AM18" s="53"/>
      <c r="AN18" s="53"/>
      <c r="AO18" s="53"/>
    </row>
    <row r="19" spans="2:41" ht="30" customHeight="1">
      <c r="B19" s="155" t="s">
        <v>12</v>
      </c>
      <c r="C19" s="131" t="s">
        <v>63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75"/>
      <c r="K19" s="53"/>
      <c r="L19" s="53"/>
      <c r="M19" s="53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O19" s="51"/>
    </row>
    <row r="20" spans="2:41" ht="30" customHeight="1">
      <c r="B20" s="81" t="s">
        <v>13</v>
      </c>
      <c r="C20" s="20" t="s">
        <v>57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75"/>
      <c r="K20" s="53"/>
      <c r="L20" s="53"/>
      <c r="M20" s="53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O20" s="51"/>
    </row>
    <row r="21" spans="2:41" ht="30" customHeight="1">
      <c r="B21" s="150" t="s">
        <v>14</v>
      </c>
      <c r="C21" s="131" t="s">
        <v>57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75"/>
      <c r="K21" s="53"/>
      <c r="L21" s="53"/>
      <c r="M21" s="53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O21" s="51"/>
    </row>
    <row r="22" spans="2:41" ht="30" customHeight="1">
      <c r="B22" s="81" t="s">
        <v>15</v>
      </c>
      <c r="C22" s="20" t="s">
        <v>64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75"/>
      <c r="K22" s="53"/>
      <c r="L22" s="53"/>
      <c r="M22" s="53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O22" s="51"/>
    </row>
    <row r="23" spans="2:41" ht="30" customHeight="1">
      <c r="B23" s="155" t="s">
        <v>16</v>
      </c>
      <c r="C23" s="131" t="s">
        <v>65</v>
      </c>
      <c r="D23" s="154">
        <v>2.11</v>
      </c>
      <c r="E23" s="154">
        <v>0.25</v>
      </c>
      <c r="F23" s="154">
        <v>0.25</v>
      </c>
      <c r="G23" s="154">
        <v>7.0000000000000007E-2</v>
      </c>
      <c r="H23" s="154">
        <v>7.0000000000000007E-2</v>
      </c>
      <c r="I23" s="154">
        <v>217.57</v>
      </c>
      <c r="J23" s="75"/>
      <c r="K23" s="53"/>
      <c r="L23" s="53"/>
      <c r="M23" s="53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O23" s="51"/>
    </row>
    <row r="24" spans="2:41" ht="30" customHeight="1">
      <c r="B24" s="81" t="s">
        <v>17</v>
      </c>
      <c r="C24" s="20" t="s">
        <v>57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75"/>
      <c r="K24" s="53"/>
      <c r="L24" s="53"/>
      <c r="M24" s="53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O24" s="51"/>
    </row>
    <row r="25" spans="2:41" ht="30" customHeight="1">
      <c r="B25" s="77"/>
      <c r="C25" s="77"/>
      <c r="D25" s="78"/>
      <c r="E25" s="78"/>
      <c r="F25" s="78"/>
      <c r="G25" s="78"/>
      <c r="H25" s="78"/>
      <c r="I25" s="78"/>
      <c r="J25" s="76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2:41" s="1" customFormat="1" ht="25" customHeight="1">
      <c r="B26" s="272" t="s">
        <v>170</v>
      </c>
      <c r="C26" s="272"/>
      <c r="D26" s="272"/>
      <c r="E26" s="272"/>
      <c r="F26" s="272"/>
      <c r="G26" s="272"/>
      <c r="H26" s="272"/>
      <c r="I26" s="272"/>
      <c r="J26" s="79"/>
    </row>
    <row r="27" spans="2:41" ht="25" customHeight="1">
      <c r="B27" s="273" t="s">
        <v>163</v>
      </c>
      <c r="C27" s="273"/>
      <c r="D27" s="273"/>
      <c r="E27" s="273"/>
      <c r="F27" s="273"/>
      <c r="G27" s="273"/>
      <c r="H27" s="273"/>
      <c r="I27" s="273"/>
    </row>
    <row r="28" spans="2:41" ht="30" customHeight="1">
      <c r="B28" s="8"/>
    </row>
    <row r="29" spans="2:41" s="230" customFormat="1" ht="30.75" customHeight="1">
      <c r="B29" s="229" t="s">
        <v>151</v>
      </c>
      <c r="C29" s="229"/>
      <c r="D29" s="229"/>
      <c r="E29" s="229"/>
      <c r="F29" s="229"/>
      <c r="G29" s="229"/>
      <c r="H29" s="285" t="s">
        <v>154</v>
      </c>
      <c r="I29" s="285"/>
    </row>
    <row r="30" spans="2:41" s="1" customFormat="1" ht="31" customHeight="1">
      <c r="B30" s="67"/>
    </row>
    <row r="31" spans="2:41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41" ht="30" customHeight="1">
      <c r="B32" s="10"/>
    </row>
  </sheetData>
  <mergeCells count="10">
    <mergeCell ref="B27:I27"/>
    <mergeCell ref="G2:I2"/>
    <mergeCell ref="H29:I29"/>
    <mergeCell ref="B31:I31"/>
    <mergeCell ref="D8:I8"/>
    <mergeCell ref="C8:C9"/>
    <mergeCell ref="B8:B9"/>
    <mergeCell ref="B5:I5"/>
    <mergeCell ref="B6:I6"/>
    <mergeCell ref="B26:I26"/>
  </mergeCells>
  <phoneticPr fontId="0" type="noConversion"/>
  <hyperlinks>
    <hyperlink ref="B31" location="Índice!A1" display="Volver al índice"/>
    <hyperlink ref="H29" location="'4.e'!A1" display="Siguiente   "/>
    <hyperlink ref="B29" location="'4.c'!A1" display="  Atrás "/>
    <hyperlink ref="I29" location="'4.e'!A1" display="'4.e'!A1"/>
  </hyperlinks>
  <pageMargins left="0.70000000000000007" right="0.70000000000000007" top="1.5300000000000002" bottom="0.75000000000000011" header="0.30000000000000004" footer="0.30000000000000004"/>
  <pageSetup paperSize="9" scale="82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32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7.1640625" style="50" customWidth="1"/>
    <col min="3" max="16384" width="12.83203125" style="50"/>
  </cols>
  <sheetData>
    <row r="1" spans="2:23" s="203" customFormat="1" ht="30.75" customHeight="1"/>
    <row r="2" spans="2:23" s="203" customFormat="1" ht="62" customHeight="1">
      <c r="B2" s="204"/>
      <c r="D2" s="205"/>
      <c r="J2" s="205"/>
      <c r="K2" s="205"/>
      <c r="L2" s="205"/>
      <c r="S2" s="268" t="s">
        <v>194</v>
      </c>
      <c r="T2" s="268"/>
      <c r="U2" s="268"/>
      <c r="V2" s="205"/>
      <c r="W2" s="205"/>
    </row>
    <row r="3" spans="2:23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23" s="1" customFormat="1" ht="30" customHeight="1">
      <c r="E4" s="2"/>
    </row>
    <row r="5" spans="2:23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</row>
    <row r="6" spans="2:23" s="235" customFormat="1" ht="30" customHeight="1">
      <c r="B6" s="275" t="s">
        <v>177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</row>
    <row r="8" spans="2:23" ht="30" customHeight="1">
      <c r="B8" s="288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289" t="s">
        <v>52</v>
      </c>
      <c r="K8" s="289"/>
      <c r="L8" s="289"/>
      <c r="M8" s="289"/>
      <c r="N8" s="289"/>
      <c r="O8" s="289"/>
      <c r="P8" s="289" t="s">
        <v>18</v>
      </c>
      <c r="Q8" s="289"/>
      <c r="R8" s="289"/>
      <c r="S8" s="289"/>
      <c r="T8" s="289"/>
      <c r="U8" s="289"/>
    </row>
    <row r="9" spans="2:23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9" t="s">
        <v>0</v>
      </c>
      <c r="K9" s="169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9" t="s">
        <v>0</v>
      </c>
      <c r="Q9" s="169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</row>
    <row r="10" spans="2:23" ht="30" customHeight="1">
      <c r="B10" s="64" t="s">
        <v>3</v>
      </c>
      <c r="C10" s="20" t="s">
        <v>57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2:23" ht="30" customHeight="1">
      <c r="B11" s="148" t="s">
        <v>4</v>
      </c>
      <c r="C11" s="131" t="s">
        <v>58</v>
      </c>
      <c r="D11" s="157">
        <v>65.971999999999994</v>
      </c>
      <c r="E11" s="157">
        <v>7.6950000000000003</v>
      </c>
      <c r="F11" s="157">
        <v>3.0569999999999999</v>
      </c>
      <c r="G11" s="157"/>
      <c r="H11" s="157"/>
      <c r="I11" s="157">
        <v>406.74599999999998</v>
      </c>
      <c r="J11" s="157">
        <v>27.146000000000001</v>
      </c>
      <c r="K11" s="157">
        <v>3.5009999999999999</v>
      </c>
      <c r="L11" s="157">
        <v>3.6120000000000001</v>
      </c>
      <c r="M11" s="157"/>
      <c r="N11" s="157"/>
      <c r="O11" s="157">
        <v>483.71699999999998</v>
      </c>
      <c r="P11" s="157">
        <f>D11+J11</f>
        <v>93.117999999999995</v>
      </c>
      <c r="Q11" s="157">
        <f>E11+K11</f>
        <v>11.196</v>
      </c>
      <c r="R11" s="157">
        <f>F11+L11</f>
        <v>6.6690000000000005</v>
      </c>
      <c r="S11" s="157"/>
      <c r="T11" s="157"/>
      <c r="U11" s="157">
        <f>I11+O11</f>
        <v>890.46299999999997</v>
      </c>
    </row>
    <row r="12" spans="2:23" ht="30" customHeight="1">
      <c r="B12" s="65" t="s">
        <v>5</v>
      </c>
      <c r="C12" s="20" t="s">
        <v>59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2:23" ht="30" customHeight="1">
      <c r="B13" s="148" t="s">
        <v>6</v>
      </c>
      <c r="C13" s="131" t="s">
        <v>60</v>
      </c>
      <c r="D13" s="157">
        <v>18.8</v>
      </c>
      <c r="E13" s="157">
        <v>3.21</v>
      </c>
      <c r="F13" s="157">
        <v>1.03</v>
      </c>
      <c r="G13" s="157">
        <v>7.0000000000000007E-2</v>
      </c>
      <c r="H13" s="157">
        <v>7.0000000000000007E-2</v>
      </c>
      <c r="I13" s="157">
        <v>217.57</v>
      </c>
      <c r="J13" s="157"/>
      <c r="K13" s="157"/>
      <c r="L13" s="157"/>
      <c r="M13" s="157"/>
      <c r="N13" s="157"/>
      <c r="O13" s="157"/>
      <c r="P13" s="157">
        <f t="shared" ref="P13:U13" si="0">D13+J13</f>
        <v>18.8</v>
      </c>
      <c r="Q13" s="157">
        <f t="shared" si="0"/>
        <v>3.21</v>
      </c>
      <c r="R13" s="157">
        <f t="shared" si="0"/>
        <v>1.03</v>
      </c>
      <c r="S13" s="157">
        <f t="shared" si="0"/>
        <v>7.0000000000000007E-2</v>
      </c>
      <c r="T13" s="157">
        <f t="shared" si="0"/>
        <v>7.0000000000000007E-2</v>
      </c>
      <c r="U13" s="157">
        <f t="shared" si="0"/>
        <v>217.57</v>
      </c>
    </row>
    <row r="14" spans="2:23" ht="30" customHeight="1">
      <c r="B14" s="64" t="s">
        <v>7</v>
      </c>
      <c r="C14" s="20" t="s">
        <v>61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2:23" ht="30" customHeight="1">
      <c r="B15" s="148" t="s">
        <v>8</v>
      </c>
      <c r="C15" s="131" t="s">
        <v>57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2:23" ht="30" customHeight="1">
      <c r="B16" s="65" t="s">
        <v>9</v>
      </c>
      <c r="C16" s="20" t="s">
        <v>61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spans="2:45" ht="30" customHeight="1">
      <c r="B17" s="148" t="s">
        <v>10</v>
      </c>
      <c r="C17" s="131" t="s">
        <v>61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2:45" ht="30" customHeight="1">
      <c r="B18" s="65" t="s">
        <v>11</v>
      </c>
      <c r="C18" s="20" t="s">
        <v>62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</row>
    <row r="19" spans="2:45" ht="30" customHeight="1">
      <c r="B19" s="148" t="s">
        <v>12</v>
      </c>
      <c r="C19" s="131" t="s">
        <v>63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2:45" ht="30" customHeight="1">
      <c r="B20" s="65" t="s">
        <v>13</v>
      </c>
      <c r="C20" s="20" t="s">
        <v>57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2:45" ht="30" customHeight="1">
      <c r="B21" s="150" t="s">
        <v>14</v>
      </c>
      <c r="C21" s="131" t="s">
        <v>57</v>
      </c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2:45" ht="30" customHeight="1">
      <c r="B22" s="65" t="s">
        <v>15</v>
      </c>
      <c r="C22" s="20" t="s">
        <v>64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2:45" ht="30" customHeight="1">
      <c r="B23" s="148" t="s">
        <v>16</v>
      </c>
      <c r="C23" s="131" t="s">
        <v>65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</row>
    <row r="24" spans="2:45" ht="30" customHeight="1">
      <c r="B24" s="65" t="s">
        <v>17</v>
      </c>
      <c r="C24" s="20" t="s">
        <v>57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spans="2:45" s="1" customFormat="1" ht="30" customHeight="1">
      <c r="B25" s="50"/>
      <c r="C25" s="25"/>
      <c r="D25" s="54"/>
      <c r="E25" s="54"/>
      <c r="F25" s="48"/>
      <c r="G25" s="48"/>
      <c r="H25" s="48"/>
      <c r="I25" s="49"/>
    </row>
    <row r="26" spans="2:45" ht="30" customHeight="1">
      <c r="B26" s="272" t="s">
        <v>170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</row>
    <row r="27" spans="2:45" ht="30" customHeight="1">
      <c r="B27" s="273" t="s">
        <v>163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</row>
    <row r="28" spans="2:45" ht="30" customHeight="1">
      <c r="B28" s="67"/>
    </row>
    <row r="29" spans="2:45" s="230" customFormat="1" ht="30.75" customHeight="1">
      <c r="B29" s="229" t="s">
        <v>151</v>
      </c>
      <c r="C29" s="229"/>
      <c r="D29" s="229"/>
      <c r="E29" s="229"/>
      <c r="F29" s="229"/>
      <c r="G29" s="229"/>
      <c r="N29" s="234"/>
      <c r="T29" s="291" t="s">
        <v>154</v>
      </c>
      <c r="U29" s="291"/>
    </row>
    <row r="30" spans="2:45" s="1" customFormat="1" ht="31" customHeight="1">
      <c r="B30" s="67"/>
    </row>
    <row r="31" spans="2:45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</row>
    <row r="32" spans="2:45" ht="30" customHeight="1">
      <c r="B32" s="10"/>
      <c r="C32" s="66"/>
    </row>
  </sheetData>
  <mergeCells count="12">
    <mergeCell ref="B5:U5"/>
    <mergeCell ref="B6:U6"/>
    <mergeCell ref="B26:U26"/>
    <mergeCell ref="B27:U27"/>
    <mergeCell ref="S2:U2"/>
    <mergeCell ref="B31:U31"/>
    <mergeCell ref="P8:U8"/>
    <mergeCell ref="B8:B9"/>
    <mergeCell ref="C8:C9"/>
    <mergeCell ref="D8:I8"/>
    <mergeCell ref="J8:O8"/>
    <mergeCell ref="T29:U29"/>
  </mergeCells>
  <phoneticPr fontId="0" type="noConversion"/>
  <hyperlinks>
    <hyperlink ref="B31" location="Índice!A1" display="Volver al índice"/>
    <hyperlink ref="T29" location="'4.f'!A1" display="Siguiente   "/>
    <hyperlink ref="B29" location="'4.d'!A1" display="  Atrás "/>
    <hyperlink ref="U29" location="'4.f'!A1" display="'4.f'!A1"/>
  </hyperlinks>
  <pageMargins left="0.70000000000000007" right="0.70000000000000007" top="1.5300000000000002" bottom="0.75000000000000011" header="0.30000000000000004" footer="0.30000000000000004"/>
  <pageSetup paperSize="9" scale="41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P13:U13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33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5.5" style="50" customWidth="1"/>
    <col min="3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AK2" s="268" t="s">
        <v>193</v>
      </c>
      <c r="AL2" s="268"/>
      <c r="AM2" s="268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</row>
    <row r="6" spans="2:41" s="1" customFormat="1" ht="30" customHeight="1">
      <c r="B6" s="275" t="s">
        <v>176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</row>
    <row r="8" spans="2:41" ht="30" customHeight="1">
      <c r="B8" s="288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289" t="s">
        <v>49</v>
      </c>
      <c r="K8" s="289"/>
      <c r="L8" s="289"/>
      <c r="M8" s="289"/>
      <c r="N8" s="289"/>
      <c r="O8" s="289"/>
      <c r="P8" s="289" t="s">
        <v>50</v>
      </c>
      <c r="Q8" s="289"/>
      <c r="R8" s="289"/>
      <c r="S8" s="289"/>
      <c r="T8" s="289"/>
      <c r="U8" s="289"/>
      <c r="V8" s="289" t="s">
        <v>51</v>
      </c>
      <c r="W8" s="289"/>
      <c r="X8" s="289"/>
      <c r="Y8" s="289"/>
      <c r="Z8" s="289"/>
      <c r="AA8" s="289"/>
      <c r="AB8" s="289" t="s">
        <v>52</v>
      </c>
      <c r="AC8" s="289"/>
      <c r="AD8" s="289"/>
      <c r="AE8" s="289"/>
      <c r="AF8" s="289"/>
      <c r="AG8" s="289"/>
      <c r="AH8" s="289" t="s">
        <v>18</v>
      </c>
      <c r="AI8" s="289"/>
      <c r="AJ8" s="289"/>
      <c r="AK8" s="289"/>
      <c r="AL8" s="289"/>
      <c r="AM8" s="289"/>
      <c r="AN8" s="76"/>
    </row>
    <row r="9" spans="2:41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9" t="s">
        <v>0</v>
      </c>
      <c r="K9" s="169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9" t="s">
        <v>0</v>
      </c>
      <c r="Q9" s="169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  <c r="V9" s="169" t="s">
        <v>0</v>
      </c>
      <c r="W9" s="169" t="s">
        <v>1</v>
      </c>
      <c r="X9" s="167" t="s">
        <v>137</v>
      </c>
      <c r="Y9" s="167" t="s">
        <v>138</v>
      </c>
      <c r="Z9" s="167" t="s">
        <v>2</v>
      </c>
      <c r="AA9" s="167" t="s">
        <v>139</v>
      </c>
      <c r="AB9" s="169" t="s">
        <v>0</v>
      </c>
      <c r="AC9" s="169" t="s">
        <v>1</v>
      </c>
      <c r="AD9" s="167" t="s">
        <v>137</v>
      </c>
      <c r="AE9" s="167" t="s">
        <v>138</v>
      </c>
      <c r="AF9" s="167" t="s">
        <v>2</v>
      </c>
      <c r="AG9" s="167" t="s">
        <v>139</v>
      </c>
      <c r="AH9" s="169" t="s">
        <v>0</v>
      </c>
      <c r="AI9" s="169" t="s">
        <v>1</v>
      </c>
      <c r="AJ9" s="167" t="s">
        <v>137</v>
      </c>
      <c r="AK9" s="167" t="s">
        <v>138</v>
      </c>
      <c r="AL9" s="167" t="s">
        <v>2</v>
      </c>
      <c r="AM9" s="167" t="s">
        <v>139</v>
      </c>
      <c r="AN9" s="76"/>
    </row>
    <row r="10" spans="2:41" ht="30" customHeight="1">
      <c r="B10" s="64" t="s">
        <v>3</v>
      </c>
      <c r="C10" s="20" t="s">
        <v>57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>
        <f>D10+J10+P10+V10+AB10</f>
        <v>0</v>
      </c>
      <c r="AI10" s="84">
        <f t="shared" ref="AI10:AM24" si="0">E10+K10+Q10+W10+AC10</f>
        <v>0</v>
      </c>
      <c r="AJ10" s="84">
        <f t="shared" si="0"/>
        <v>0</v>
      </c>
      <c r="AK10" s="84">
        <f t="shared" si="0"/>
        <v>0</v>
      </c>
      <c r="AL10" s="84">
        <f t="shared" si="0"/>
        <v>0</v>
      </c>
      <c r="AM10" s="84">
        <f t="shared" si="0"/>
        <v>0</v>
      </c>
      <c r="AN10" s="76"/>
    </row>
    <row r="11" spans="2:41" ht="30" customHeight="1">
      <c r="B11" s="148" t="s">
        <v>4</v>
      </c>
      <c r="C11" s="131" t="s">
        <v>58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>
        <f t="shared" ref="AH11:AH23" si="1">D11+J11+P11+V11+AB11</f>
        <v>0</v>
      </c>
      <c r="AI11" s="157">
        <f t="shared" si="0"/>
        <v>0</v>
      </c>
      <c r="AJ11" s="157">
        <f t="shared" si="0"/>
        <v>0</v>
      </c>
      <c r="AK11" s="157">
        <f t="shared" si="0"/>
        <v>0</v>
      </c>
      <c r="AL11" s="157">
        <f t="shared" si="0"/>
        <v>0</v>
      </c>
      <c r="AM11" s="157">
        <f t="shared" si="0"/>
        <v>0</v>
      </c>
      <c r="AN11" s="76"/>
    </row>
    <row r="12" spans="2:41" ht="30" customHeight="1">
      <c r="B12" s="65" t="s">
        <v>5</v>
      </c>
      <c r="C12" s="20" t="s">
        <v>59</v>
      </c>
      <c r="D12" s="84">
        <v>18.8</v>
      </c>
      <c r="E12" s="84">
        <v>3.21</v>
      </c>
      <c r="F12" s="84">
        <v>1.03</v>
      </c>
      <c r="G12" s="84">
        <v>7.0000000000000007E-2</v>
      </c>
      <c r="H12" s="84">
        <v>7.0000000000000007E-2</v>
      </c>
      <c r="I12" s="84">
        <v>217.57</v>
      </c>
      <c r="J12" s="84"/>
      <c r="K12" s="84"/>
      <c r="L12" s="84"/>
      <c r="M12" s="84"/>
      <c r="N12" s="84"/>
      <c r="O12" s="84"/>
      <c r="P12" s="84">
        <v>2.6</v>
      </c>
      <c r="Q12" s="84">
        <v>0</v>
      </c>
      <c r="R12" s="84">
        <v>2.2999999999999998</v>
      </c>
      <c r="S12" s="84">
        <v>1.52</v>
      </c>
      <c r="T12" s="84">
        <v>0.34</v>
      </c>
      <c r="U12" s="84">
        <v>484</v>
      </c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>
        <f t="shared" si="1"/>
        <v>21.400000000000002</v>
      </c>
      <c r="AI12" s="84">
        <f t="shared" si="0"/>
        <v>3.21</v>
      </c>
      <c r="AJ12" s="84">
        <f t="shared" si="0"/>
        <v>3.33</v>
      </c>
      <c r="AK12" s="84">
        <f t="shared" si="0"/>
        <v>1.59</v>
      </c>
      <c r="AL12" s="84">
        <f t="shared" si="0"/>
        <v>0.41000000000000003</v>
      </c>
      <c r="AM12" s="84">
        <f t="shared" si="0"/>
        <v>701.56999999999994</v>
      </c>
      <c r="AN12" s="76"/>
    </row>
    <row r="13" spans="2:41" ht="30" customHeight="1">
      <c r="B13" s="148" t="s">
        <v>6</v>
      </c>
      <c r="C13" s="131" t="s">
        <v>60</v>
      </c>
      <c r="D13" s="157">
        <v>18.8</v>
      </c>
      <c r="E13" s="157">
        <v>3.21</v>
      </c>
      <c r="F13" s="157">
        <v>1.03</v>
      </c>
      <c r="G13" s="157">
        <v>7.0000000000000007E-2</v>
      </c>
      <c r="H13" s="157">
        <v>7.0000000000000007E-2</v>
      </c>
      <c r="I13" s="157">
        <v>217.57</v>
      </c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>
        <f t="shared" si="1"/>
        <v>18.8</v>
      </c>
      <c r="AI13" s="157">
        <f t="shared" si="0"/>
        <v>3.21</v>
      </c>
      <c r="AJ13" s="157">
        <f t="shared" si="0"/>
        <v>1.03</v>
      </c>
      <c r="AK13" s="157">
        <f t="shared" si="0"/>
        <v>7.0000000000000007E-2</v>
      </c>
      <c r="AL13" s="157">
        <f t="shared" si="0"/>
        <v>7.0000000000000007E-2</v>
      </c>
      <c r="AM13" s="157">
        <f t="shared" si="0"/>
        <v>217.57</v>
      </c>
      <c r="AN13" s="76"/>
    </row>
    <row r="14" spans="2:41" ht="30" customHeight="1">
      <c r="B14" s="64" t="s">
        <v>7</v>
      </c>
      <c r="C14" s="20" t="s">
        <v>61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>
        <f t="shared" si="1"/>
        <v>0</v>
      </c>
      <c r="AI14" s="84">
        <f t="shared" si="0"/>
        <v>0</v>
      </c>
      <c r="AJ14" s="84">
        <f t="shared" si="0"/>
        <v>0</v>
      </c>
      <c r="AK14" s="84">
        <f t="shared" si="0"/>
        <v>0</v>
      </c>
      <c r="AL14" s="84">
        <f t="shared" si="0"/>
        <v>0</v>
      </c>
      <c r="AM14" s="84">
        <f t="shared" si="0"/>
        <v>0</v>
      </c>
      <c r="AN14" s="76"/>
    </row>
    <row r="15" spans="2:41" ht="30" customHeight="1">
      <c r="B15" s="148" t="s">
        <v>8</v>
      </c>
      <c r="C15" s="131" t="s">
        <v>57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>
        <f t="shared" si="1"/>
        <v>0</v>
      </c>
      <c r="AI15" s="157">
        <f t="shared" si="0"/>
        <v>0</v>
      </c>
      <c r="AJ15" s="157">
        <f t="shared" si="0"/>
        <v>0</v>
      </c>
      <c r="AK15" s="157">
        <f t="shared" si="0"/>
        <v>0</v>
      </c>
      <c r="AL15" s="157">
        <f t="shared" si="0"/>
        <v>0</v>
      </c>
      <c r="AM15" s="157">
        <f t="shared" si="0"/>
        <v>0</v>
      </c>
      <c r="AN15" s="76"/>
    </row>
    <row r="16" spans="2:41" ht="30" customHeight="1">
      <c r="B16" s="65" t="s">
        <v>9</v>
      </c>
      <c r="C16" s="20" t="s">
        <v>61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>
        <f t="shared" si="1"/>
        <v>0</v>
      </c>
      <c r="AI16" s="84">
        <f t="shared" si="0"/>
        <v>0</v>
      </c>
      <c r="AJ16" s="84">
        <f t="shared" si="0"/>
        <v>0</v>
      </c>
      <c r="AK16" s="84">
        <f t="shared" si="0"/>
        <v>0</v>
      </c>
      <c r="AL16" s="84">
        <f t="shared" si="0"/>
        <v>0</v>
      </c>
      <c r="AM16" s="84">
        <f t="shared" si="0"/>
        <v>0</v>
      </c>
      <c r="AN16" s="76"/>
    </row>
    <row r="17" spans="2:45" ht="30" customHeight="1">
      <c r="B17" s="148" t="s">
        <v>10</v>
      </c>
      <c r="C17" s="131" t="s">
        <v>61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>
        <f t="shared" si="1"/>
        <v>0</v>
      </c>
      <c r="AI17" s="157">
        <f t="shared" si="0"/>
        <v>0</v>
      </c>
      <c r="AJ17" s="157">
        <f t="shared" si="0"/>
        <v>0</v>
      </c>
      <c r="AK17" s="157">
        <f t="shared" si="0"/>
        <v>0</v>
      </c>
      <c r="AL17" s="157">
        <f t="shared" si="0"/>
        <v>0</v>
      </c>
      <c r="AM17" s="157">
        <f t="shared" si="0"/>
        <v>0</v>
      </c>
      <c r="AN17" s="76"/>
    </row>
    <row r="18" spans="2:45" ht="30" customHeight="1">
      <c r="B18" s="65" t="s">
        <v>80</v>
      </c>
      <c r="C18" s="20" t="s">
        <v>62</v>
      </c>
      <c r="D18" s="84">
        <v>37</v>
      </c>
      <c r="E18" s="84">
        <v>10.4</v>
      </c>
      <c r="F18" s="84">
        <v>2</v>
      </c>
      <c r="G18" s="84">
        <v>0.1</v>
      </c>
      <c r="H18" s="84">
        <v>0.1</v>
      </c>
      <c r="I18" s="84">
        <v>381</v>
      </c>
      <c r="J18" s="84"/>
      <c r="K18" s="84"/>
      <c r="L18" s="84"/>
      <c r="M18" s="84"/>
      <c r="N18" s="84"/>
      <c r="O18" s="84"/>
      <c r="P18" s="84">
        <v>2.6</v>
      </c>
      <c r="Q18" s="84">
        <v>0.25</v>
      </c>
      <c r="R18" s="84">
        <v>2.2999999999999998</v>
      </c>
      <c r="S18" s="84">
        <v>1.52</v>
      </c>
      <c r="T18" s="84">
        <v>0.34</v>
      </c>
      <c r="U18" s="84">
        <v>484</v>
      </c>
      <c r="V18" s="84">
        <v>10</v>
      </c>
      <c r="W18" s="84"/>
      <c r="X18" s="84">
        <v>2.8</v>
      </c>
      <c r="Y18" s="84">
        <v>0</v>
      </c>
      <c r="Z18" s="84">
        <v>0.01</v>
      </c>
      <c r="AA18" s="84">
        <v>309</v>
      </c>
      <c r="AB18" s="84">
        <v>6</v>
      </c>
      <c r="AC18" s="84"/>
      <c r="AD18" s="84">
        <v>3</v>
      </c>
      <c r="AE18" s="84"/>
      <c r="AF18" s="84">
        <v>0.01</v>
      </c>
      <c r="AG18" s="84">
        <v>272</v>
      </c>
      <c r="AH18" s="84">
        <f t="shared" si="1"/>
        <v>55.6</v>
      </c>
      <c r="AI18" s="84">
        <f t="shared" si="0"/>
        <v>10.65</v>
      </c>
      <c r="AJ18" s="84">
        <f t="shared" si="0"/>
        <v>10.1</v>
      </c>
      <c r="AK18" s="84">
        <f t="shared" si="0"/>
        <v>1.62</v>
      </c>
      <c r="AL18" s="84">
        <f t="shared" si="0"/>
        <v>0.46000000000000008</v>
      </c>
      <c r="AM18" s="84">
        <f t="shared" si="0"/>
        <v>1446</v>
      </c>
      <c r="AN18" s="76"/>
    </row>
    <row r="19" spans="2:45" ht="30" customHeight="1">
      <c r="B19" s="148" t="s">
        <v>12</v>
      </c>
      <c r="C19" s="131" t="s">
        <v>63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>
        <f t="shared" si="1"/>
        <v>0</v>
      </c>
      <c r="AI19" s="157">
        <f t="shared" si="0"/>
        <v>0</v>
      </c>
      <c r="AJ19" s="157">
        <f t="shared" si="0"/>
        <v>0</v>
      </c>
      <c r="AK19" s="157">
        <f t="shared" si="0"/>
        <v>0</v>
      </c>
      <c r="AL19" s="157">
        <f t="shared" si="0"/>
        <v>0</v>
      </c>
      <c r="AM19" s="157">
        <f t="shared" si="0"/>
        <v>0</v>
      </c>
      <c r="AN19" s="76"/>
    </row>
    <row r="20" spans="2:45" ht="30" customHeight="1">
      <c r="B20" s="65" t="s">
        <v>13</v>
      </c>
      <c r="C20" s="20" t="s">
        <v>57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>
        <f t="shared" si="1"/>
        <v>0</v>
      </c>
      <c r="AI20" s="84">
        <f t="shared" si="0"/>
        <v>0</v>
      </c>
      <c r="AJ20" s="84">
        <f t="shared" si="0"/>
        <v>0</v>
      </c>
      <c r="AK20" s="84">
        <f t="shared" si="0"/>
        <v>0</v>
      </c>
      <c r="AL20" s="84">
        <f t="shared" si="0"/>
        <v>0</v>
      </c>
      <c r="AM20" s="84">
        <f t="shared" si="0"/>
        <v>0</v>
      </c>
      <c r="AN20" s="76"/>
    </row>
    <row r="21" spans="2:45" ht="30" customHeight="1">
      <c r="B21" s="150" t="s">
        <v>14</v>
      </c>
      <c r="C21" s="131" t="s">
        <v>57</v>
      </c>
      <c r="D21" s="157">
        <v>11.09</v>
      </c>
      <c r="E21" s="157">
        <v>3.14</v>
      </c>
      <c r="F21" s="157">
        <v>0.74</v>
      </c>
      <c r="G21" s="157">
        <v>7.0000000000000007E-2</v>
      </c>
      <c r="H21" s="157">
        <v>0.08</v>
      </c>
      <c r="I21" s="157">
        <v>196</v>
      </c>
      <c r="J21" s="157">
        <v>19.95</v>
      </c>
      <c r="K21" s="157">
        <v>3.65</v>
      </c>
      <c r="L21" s="157">
        <v>1.29</v>
      </c>
      <c r="M21" s="157"/>
      <c r="N21" s="157"/>
      <c r="O21" s="157">
        <v>160</v>
      </c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>
        <f t="shared" si="1"/>
        <v>31.04</v>
      </c>
      <c r="AI21" s="157">
        <f t="shared" si="0"/>
        <v>6.79</v>
      </c>
      <c r="AJ21" s="157">
        <f t="shared" si="0"/>
        <v>2.0300000000000002</v>
      </c>
      <c r="AK21" s="157">
        <f t="shared" si="0"/>
        <v>7.0000000000000007E-2</v>
      </c>
      <c r="AL21" s="157">
        <f t="shared" si="0"/>
        <v>0.08</v>
      </c>
      <c r="AM21" s="157">
        <f t="shared" si="0"/>
        <v>356</v>
      </c>
      <c r="AN21" s="76"/>
    </row>
    <row r="22" spans="2:45" ht="30" customHeight="1">
      <c r="B22" s="65" t="s">
        <v>15</v>
      </c>
      <c r="C22" s="20" t="s">
        <v>64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>
        <f t="shared" si="1"/>
        <v>0</v>
      </c>
      <c r="AI22" s="84">
        <f t="shared" si="0"/>
        <v>0</v>
      </c>
      <c r="AJ22" s="84">
        <f t="shared" si="0"/>
        <v>0</v>
      </c>
      <c r="AK22" s="84">
        <f t="shared" si="0"/>
        <v>0</v>
      </c>
      <c r="AL22" s="84">
        <f t="shared" si="0"/>
        <v>0</v>
      </c>
      <c r="AM22" s="84">
        <f t="shared" si="0"/>
        <v>0</v>
      </c>
      <c r="AN22" s="76"/>
    </row>
    <row r="23" spans="2:45" ht="30" customHeight="1">
      <c r="B23" s="148" t="s">
        <v>16</v>
      </c>
      <c r="C23" s="131" t="s">
        <v>65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>
        <f t="shared" si="1"/>
        <v>0</v>
      </c>
      <c r="AI23" s="157">
        <f t="shared" si="0"/>
        <v>0</v>
      </c>
      <c r="AJ23" s="157">
        <f t="shared" si="0"/>
        <v>0</v>
      </c>
      <c r="AK23" s="157">
        <f t="shared" si="0"/>
        <v>0</v>
      </c>
      <c r="AL23" s="157">
        <f t="shared" si="0"/>
        <v>0</v>
      </c>
      <c r="AM23" s="157">
        <f t="shared" si="0"/>
        <v>0</v>
      </c>
      <c r="AN23" s="76"/>
    </row>
    <row r="24" spans="2:45" ht="30" customHeight="1">
      <c r="B24" s="65" t="s">
        <v>17</v>
      </c>
      <c r="C24" s="20" t="s">
        <v>57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>
        <f>D24+J24+P24+V24+AB24</f>
        <v>0</v>
      </c>
      <c r="AI24" s="84">
        <f t="shared" si="0"/>
        <v>0</v>
      </c>
      <c r="AJ24" s="84">
        <f t="shared" si="0"/>
        <v>0</v>
      </c>
      <c r="AK24" s="84">
        <f t="shared" si="0"/>
        <v>0</v>
      </c>
      <c r="AL24" s="84">
        <f t="shared" si="0"/>
        <v>0</v>
      </c>
      <c r="AM24" s="84">
        <f t="shared" si="0"/>
        <v>0</v>
      </c>
      <c r="AN24" s="76"/>
    </row>
    <row r="25" spans="2:45" ht="30" customHeight="1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2:45" s="1" customFormat="1" ht="25" customHeight="1">
      <c r="B26" s="292" t="s">
        <v>82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</row>
    <row r="27" spans="2:45" ht="25" customHeight="1">
      <c r="B27" s="272" t="s">
        <v>170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</row>
    <row r="28" spans="2:45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</row>
    <row r="29" spans="2:45" ht="30" customHeight="1">
      <c r="B29" s="67"/>
    </row>
    <row r="30" spans="2:45" s="230" customFormat="1" ht="30.75" customHeight="1">
      <c r="B30" s="229" t="s">
        <v>148</v>
      </c>
      <c r="C30" s="229"/>
      <c r="D30" s="229"/>
      <c r="E30" s="229"/>
      <c r="F30" s="229"/>
      <c r="G30" s="229"/>
      <c r="N30" s="234"/>
      <c r="AL30" s="285" t="s">
        <v>154</v>
      </c>
      <c r="AM30" s="285"/>
    </row>
    <row r="31" spans="2:45" s="1" customFormat="1" ht="31" customHeight="1">
      <c r="B31" s="67"/>
    </row>
    <row r="32" spans="2:45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11"/>
      <c r="AO32" s="211"/>
      <c r="AP32" s="211"/>
      <c r="AQ32" s="211"/>
      <c r="AR32" s="211"/>
      <c r="AS32" s="211"/>
    </row>
    <row r="33" spans="2:2" ht="30" customHeight="1">
      <c r="B33" s="86"/>
    </row>
  </sheetData>
  <mergeCells count="16">
    <mergeCell ref="AK2:AM2"/>
    <mergeCell ref="AH8:AM8"/>
    <mergeCell ref="AB8:AG8"/>
    <mergeCell ref="B8:B9"/>
    <mergeCell ref="C8:C9"/>
    <mergeCell ref="D8:I8"/>
    <mergeCell ref="J8:O8"/>
    <mergeCell ref="P8:U8"/>
    <mergeCell ref="V8:AA8"/>
    <mergeCell ref="AL30:AM30"/>
    <mergeCell ref="B32:AM32"/>
    <mergeCell ref="B5:AM5"/>
    <mergeCell ref="B6:AM6"/>
    <mergeCell ref="B26:AM26"/>
    <mergeCell ref="B27:AM27"/>
    <mergeCell ref="B28:AM28"/>
  </mergeCells>
  <phoneticPr fontId="0" type="noConversion"/>
  <hyperlinks>
    <hyperlink ref="B32" location="Índice!A1" display="Volver al índice"/>
    <hyperlink ref="AL30" location="'4.g'!A1" display="Siguiente   "/>
    <hyperlink ref="B30" location="'4.e'!A1" display="  Atrás "/>
    <hyperlink ref="AM30" location="'4.g'!A1" display="'4.g'!A1"/>
  </hyperlinks>
  <pageMargins left="0.70000000000000007" right="0.70000000000000007" top="1.5300000000000002" bottom="0.75000000000000011" header="0.30000000000000004" footer="0.30000000000000004"/>
  <pageSetup paperSize="9" scale="23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AH10:AM24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33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0"/>
    <col min="2" max="2" width="26.1640625" style="50" customWidth="1"/>
    <col min="3" max="3" width="21.1640625" style="51" customWidth="1"/>
    <col min="4" max="40" width="12.83203125" style="51"/>
    <col min="41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AE2" s="268" t="s">
        <v>193</v>
      </c>
      <c r="AF2" s="268"/>
      <c r="AG2" s="268"/>
      <c r="AH2" s="205"/>
      <c r="AI2" s="205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ht="30" customHeight="1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2:41" s="90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</row>
    <row r="6" spans="2:41" s="1" customFormat="1" ht="30" customHeight="1">
      <c r="B6" s="275" t="s">
        <v>175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</row>
    <row r="7" spans="2:41" s="1" customFormat="1" ht="30" customHeight="1">
      <c r="E7" s="3"/>
    </row>
    <row r="8" spans="2:41" ht="30" customHeight="1">
      <c r="B8" s="288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289" t="s">
        <v>50</v>
      </c>
      <c r="K8" s="289"/>
      <c r="L8" s="289"/>
      <c r="M8" s="289"/>
      <c r="N8" s="289"/>
      <c r="O8" s="289"/>
      <c r="P8" s="289" t="s">
        <v>51</v>
      </c>
      <c r="Q8" s="289"/>
      <c r="R8" s="289"/>
      <c r="S8" s="289"/>
      <c r="T8" s="289"/>
      <c r="U8" s="289"/>
      <c r="V8" s="289" t="s">
        <v>52</v>
      </c>
      <c r="W8" s="289"/>
      <c r="X8" s="289"/>
      <c r="Y8" s="289"/>
      <c r="Z8" s="289"/>
      <c r="AA8" s="289"/>
      <c r="AB8" s="289" t="s">
        <v>18</v>
      </c>
      <c r="AC8" s="289"/>
      <c r="AD8" s="289"/>
      <c r="AE8" s="289"/>
      <c r="AF8" s="289"/>
      <c r="AG8" s="289"/>
      <c r="AI8" s="56"/>
      <c r="AJ8" s="57"/>
      <c r="AO8" s="51"/>
    </row>
    <row r="9" spans="2:41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9" t="s">
        <v>0</v>
      </c>
      <c r="K9" s="169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9" t="s">
        <v>0</v>
      </c>
      <c r="Q9" s="169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  <c r="V9" s="169" t="s">
        <v>0</v>
      </c>
      <c r="W9" s="169" t="s">
        <v>1</v>
      </c>
      <c r="X9" s="167" t="s">
        <v>137</v>
      </c>
      <c r="Y9" s="167" t="s">
        <v>138</v>
      </c>
      <c r="Z9" s="167" t="s">
        <v>2</v>
      </c>
      <c r="AA9" s="167" t="s">
        <v>139</v>
      </c>
      <c r="AB9" s="169" t="s">
        <v>0</v>
      </c>
      <c r="AC9" s="169" t="s">
        <v>1</v>
      </c>
      <c r="AD9" s="167" t="s">
        <v>137</v>
      </c>
      <c r="AE9" s="167" t="s">
        <v>138</v>
      </c>
      <c r="AF9" s="167" t="s">
        <v>2</v>
      </c>
      <c r="AG9" s="167" t="s">
        <v>139</v>
      </c>
      <c r="AI9" s="56"/>
      <c r="AJ9" s="58"/>
      <c r="AO9" s="51"/>
    </row>
    <row r="10" spans="2:41" ht="30" customHeight="1">
      <c r="B10" s="64" t="s">
        <v>3</v>
      </c>
      <c r="C10" s="20" t="s">
        <v>57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3.1</v>
      </c>
      <c r="K10" s="63">
        <v>0</v>
      </c>
      <c r="L10" s="63">
        <v>2.7</v>
      </c>
      <c r="M10" s="63">
        <v>1.82</v>
      </c>
      <c r="N10" s="63">
        <v>0.2175</v>
      </c>
      <c r="O10" s="63">
        <v>580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f>D10+J10+P10+V10</f>
        <v>3.1</v>
      </c>
      <c r="AC10" s="63">
        <f t="shared" ref="AC10:AG24" si="0">E10+K10+Q10+W10</f>
        <v>0</v>
      </c>
      <c r="AD10" s="63">
        <f t="shared" si="0"/>
        <v>2.7</v>
      </c>
      <c r="AE10" s="63">
        <f t="shared" si="0"/>
        <v>1.82</v>
      </c>
      <c r="AF10" s="63">
        <f t="shared" si="0"/>
        <v>0.2175</v>
      </c>
      <c r="AG10" s="63">
        <f t="shared" si="0"/>
        <v>580</v>
      </c>
      <c r="AI10" s="56"/>
      <c r="AJ10" s="58"/>
      <c r="AO10" s="51"/>
    </row>
    <row r="11" spans="2:41" ht="30" customHeight="1">
      <c r="B11" s="155" t="s">
        <v>4</v>
      </c>
      <c r="C11" s="131" t="s">
        <v>58</v>
      </c>
      <c r="D11" s="154">
        <v>72.239999999999995</v>
      </c>
      <c r="E11" s="154">
        <v>10.4</v>
      </c>
      <c r="F11" s="154">
        <v>4.9000000000000004</v>
      </c>
      <c r="G11" s="154">
        <v>0.06</v>
      </c>
      <c r="H11" s="154">
        <v>0.02</v>
      </c>
      <c r="I11" s="154">
        <v>196</v>
      </c>
      <c r="J11" s="154">
        <v>3.1</v>
      </c>
      <c r="K11" s="154">
        <v>0</v>
      </c>
      <c r="L11" s="154">
        <v>2.7</v>
      </c>
      <c r="M11" s="154">
        <v>1.82</v>
      </c>
      <c r="N11" s="154">
        <v>2.5000000000000001E-2</v>
      </c>
      <c r="O11" s="154">
        <v>580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f t="shared" ref="AB11:AB24" si="1">D11+J11+P11+V11</f>
        <v>75.339999999999989</v>
      </c>
      <c r="AC11" s="154">
        <f t="shared" si="0"/>
        <v>10.4</v>
      </c>
      <c r="AD11" s="154">
        <f t="shared" si="0"/>
        <v>7.6000000000000005</v>
      </c>
      <c r="AE11" s="154">
        <f t="shared" si="0"/>
        <v>1.8800000000000001</v>
      </c>
      <c r="AF11" s="154">
        <f t="shared" si="0"/>
        <v>4.4999999999999998E-2</v>
      </c>
      <c r="AG11" s="154">
        <f t="shared" si="0"/>
        <v>776</v>
      </c>
      <c r="AI11" s="56"/>
      <c r="AJ11" s="58"/>
      <c r="AO11" s="51"/>
    </row>
    <row r="12" spans="2:41" ht="30" customHeight="1">
      <c r="B12" s="81" t="s">
        <v>5</v>
      </c>
      <c r="C12" s="20" t="s">
        <v>59</v>
      </c>
      <c r="D12" s="63"/>
      <c r="E12" s="63"/>
      <c r="F12" s="63"/>
      <c r="G12" s="63"/>
      <c r="H12" s="63"/>
      <c r="I12" s="63"/>
      <c r="J12" s="63">
        <v>3.1</v>
      </c>
      <c r="K12" s="63">
        <v>0</v>
      </c>
      <c r="L12" s="63">
        <v>2.7</v>
      </c>
      <c r="M12" s="63">
        <v>1.82</v>
      </c>
      <c r="N12" s="63">
        <v>0.22</v>
      </c>
      <c r="O12" s="63">
        <v>580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>
        <f t="shared" si="1"/>
        <v>3.1</v>
      </c>
      <c r="AC12" s="63">
        <f t="shared" si="0"/>
        <v>0</v>
      </c>
      <c r="AD12" s="63">
        <f t="shared" si="0"/>
        <v>2.7</v>
      </c>
      <c r="AE12" s="63">
        <f t="shared" si="0"/>
        <v>1.82</v>
      </c>
      <c r="AF12" s="63">
        <f t="shared" si="0"/>
        <v>0.22</v>
      </c>
      <c r="AG12" s="63">
        <f t="shared" si="0"/>
        <v>580</v>
      </c>
      <c r="AI12" s="56"/>
      <c r="AJ12" s="58"/>
      <c r="AO12" s="51"/>
    </row>
    <row r="13" spans="2:41" ht="30" customHeight="1">
      <c r="B13" s="155" t="s">
        <v>6</v>
      </c>
      <c r="C13" s="131" t="s">
        <v>60</v>
      </c>
      <c r="D13" s="154">
        <v>72.239999999999995</v>
      </c>
      <c r="E13" s="154">
        <v>10.4</v>
      </c>
      <c r="F13" s="154">
        <v>4.9000000000000004</v>
      </c>
      <c r="G13" s="154">
        <v>0.06</v>
      </c>
      <c r="H13" s="154">
        <v>0.02</v>
      </c>
      <c r="I13" s="154">
        <v>196</v>
      </c>
      <c r="J13" s="154">
        <v>3.1</v>
      </c>
      <c r="K13" s="154">
        <v>0</v>
      </c>
      <c r="L13" s="154">
        <v>2.7</v>
      </c>
      <c r="M13" s="154">
        <v>1.82</v>
      </c>
      <c r="N13" s="154">
        <v>0.22</v>
      </c>
      <c r="O13" s="154">
        <v>580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f t="shared" si="1"/>
        <v>75.339999999999989</v>
      </c>
      <c r="AC13" s="154">
        <f t="shared" si="0"/>
        <v>10.4</v>
      </c>
      <c r="AD13" s="154">
        <f t="shared" si="0"/>
        <v>7.6000000000000005</v>
      </c>
      <c r="AE13" s="154">
        <f t="shared" si="0"/>
        <v>1.8800000000000001</v>
      </c>
      <c r="AF13" s="154">
        <f t="shared" si="0"/>
        <v>0.24</v>
      </c>
      <c r="AG13" s="154">
        <f t="shared" si="0"/>
        <v>776</v>
      </c>
      <c r="AI13" s="59"/>
      <c r="AJ13" s="58"/>
      <c r="AO13" s="51"/>
    </row>
    <row r="14" spans="2:41" ht="30" customHeight="1">
      <c r="B14" s="64" t="s">
        <v>7</v>
      </c>
      <c r="C14" s="20" t="s">
        <v>61</v>
      </c>
      <c r="D14" s="63">
        <v>72.239999999999995</v>
      </c>
      <c r="E14" s="63">
        <v>10.4</v>
      </c>
      <c r="F14" s="63">
        <v>4.9000000000000004</v>
      </c>
      <c r="G14" s="63">
        <v>0.06</v>
      </c>
      <c r="H14" s="63">
        <v>0.02</v>
      </c>
      <c r="I14" s="63">
        <v>196</v>
      </c>
      <c r="J14" s="63">
        <v>3.1</v>
      </c>
      <c r="K14" s="63">
        <v>0</v>
      </c>
      <c r="L14" s="63">
        <v>2.7</v>
      </c>
      <c r="M14" s="63">
        <v>1.82</v>
      </c>
      <c r="N14" s="63">
        <v>0.41</v>
      </c>
      <c r="O14" s="63">
        <v>580</v>
      </c>
      <c r="P14" s="63">
        <v>10</v>
      </c>
      <c r="Q14" s="63">
        <v>0</v>
      </c>
      <c r="R14" s="63">
        <v>2.8</v>
      </c>
      <c r="S14" s="63">
        <v>0</v>
      </c>
      <c r="T14" s="63">
        <v>0.01</v>
      </c>
      <c r="U14" s="63">
        <v>309</v>
      </c>
      <c r="V14" s="63">
        <v>6</v>
      </c>
      <c r="W14" s="63">
        <v>0</v>
      </c>
      <c r="X14" s="63">
        <v>3</v>
      </c>
      <c r="Y14" s="63">
        <v>0</v>
      </c>
      <c r="Z14" s="63">
        <v>0.01</v>
      </c>
      <c r="AA14" s="63">
        <v>272</v>
      </c>
      <c r="AB14" s="63">
        <f t="shared" si="1"/>
        <v>91.339999999999989</v>
      </c>
      <c r="AC14" s="63">
        <f t="shared" si="0"/>
        <v>10.4</v>
      </c>
      <c r="AD14" s="63">
        <f t="shared" si="0"/>
        <v>13.4</v>
      </c>
      <c r="AE14" s="63">
        <f t="shared" si="0"/>
        <v>1.8800000000000001</v>
      </c>
      <c r="AF14" s="63">
        <f t="shared" si="0"/>
        <v>0.45</v>
      </c>
      <c r="AG14" s="63">
        <f t="shared" si="0"/>
        <v>1357</v>
      </c>
      <c r="AO14" s="51"/>
    </row>
    <row r="15" spans="2:41" ht="30" customHeight="1">
      <c r="B15" s="155" t="s">
        <v>8</v>
      </c>
      <c r="C15" s="131" t="s">
        <v>57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3.1</v>
      </c>
      <c r="K15" s="154">
        <v>0</v>
      </c>
      <c r="L15" s="154">
        <v>2.7</v>
      </c>
      <c r="M15" s="154">
        <v>1.82</v>
      </c>
      <c r="N15" s="154">
        <v>0.2175</v>
      </c>
      <c r="O15" s="154">
        <v>580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f t="shared" si="1"/>
        <v>3.1</v>
      </c>
      <c r="AC15" s="154">
        <f t="shared" si="0"/>
        <v>0</v>
      </c>
      <c r="AD15" s="154">
        <f t="shared" si="0"/>
        <v>2.7</v>
      </c>
      <c r="AE15" s="154">
        <f t="shared" si="0"/>
        <v>1.82</v>
      </c>
      <c r="AF15" s="154">
        <f t="shared" si="0"/>
        <v>0.2175</v>
      </c>
      <c r="AG15" s="154">
        <f t="shared" si="0"/>
        <v>580</v>
      </c>
      <c r="AO15" s="51"/>
    </row>
    <row r="16" spans="2:41" ht="30" customHeight="1">
      <c r="B16" s="81" t="s">
        <v>9</v>
      </c>
      <c r="C16" s="20" t="s">
        <v>61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f t="shared" si="1"/>
        <v>0</v>
      </c>
      <c r="AC16" s="63">
        <f t="shared" si="0"/>
        <v>0</v>
      </c>
      <c r="AD16" s="63">
        <f t="shared" si="0"/>
        <v>0</v>
      </c>
      <c r="AE16" s="63">
        <f t="shared" si="0"/>
        <v>0</v>
      </c>
      <c r="AF16" s="63">
        <f t="shared" si="0"/>
        <v>0</v>
      </c>
      <c r="AG16" s="63">
        <f t="shared" si="0"/>
        <v>0</v>
      </c>
      <c r="AO16" s="51"/>
    </row>
    <row r="17" spans="2:45" ht="30" customHeight="1">
      <c r="B17" s="155" t="s">
        <v>10</v>
      </c>
      <c r="C17" s="131" t="s">
        <v>61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f t="shared" si="1"/>
        <v>0</v>
      </c>
      <c r="AC17" s="154">
        <f t="shared" si="0"/>
        <v>0</v>
      </c>
      <c r="AD17" s="154">
        <f t="shared" si="0"/>
        <v>0</v>
      </c>
      <c r="AE17" s="154">
        <f t="shared" si="0"/>
        <v>0</v>
      </c>
      <c r="AF17" s="154">
        <f t="shared" si="0"/>
        <v>0</v>
      </c>
      <c r="AG17" s="154">
        <f t="shared" si="0"/>
        <v>0</v>
      </c>
      <c r="AO17" s="51"/>
    </row>
    <row r="18" spans="2:45" ht="30" customHeight="1">
      <c r="B18" s="81" t="s">
        <v>80</v>
      </c>
      <c r="C18" s="20" t="s">
        <v>62</v>
      </c>
      <c r="D18" s="63">
        <v>72.239999999999995</v>
      </c>
      <c r="E18" s="63">
        <v>10.4</v>
      </c>
      <c r="F18" s="63">
        <v>4.9000000000000004</v>
      </c>
      <c r="G18" s="63">
        <v>0.06</v>
      </c>
      <c r="H18" s="63">
        <v>0.02</v>
      </c>
      <c r="I18" s="63">
        <v>196</v>
      </c>
      <c r="J18" s="63">
        <v>3.1</v>
      </c>
      <c r="K18" s="63">
        <v>0</v>
      </c>
      <c r="L18" s="63">
        <v>2.7</v>
      </c>
      <c r="M18" s="63">
        <v>1.82</v>
      </c>
      <c r="N18" s="63">
        <v>0.41</v>
      </c>
      <c r="O18" s="63">
        <v>580</v>
      </c>
      <c r="P18" s="63">
        <v>10</v>
      </c>
      <c r="Q18" s="63"/>
      <c r="R18" s="63">
        <v>2.8</v>
      </c>
      <c r="S18" s="63">
        <v>0</v>
      </c>
      <c r="T18" s="63">
        <v>0.01</v>
      </c>
      <c r="U18" s="63">
        <v>309</v>
      </c>
      <c r="V18" s="63">
        <v>6</v>
      </c>
      <c r="W18" s="63"/>
      <c r="X18" s="63">
        <v>3</v>
      </c>
      <c r="Y18" s="63">
        <v>0</v>
      </c>
      <c r="Z18" s="63">
        <v>0.01</v>
      </c>
      <c r="AA18" s="63">
        <v>272</v>
      </c>
      <c r="AB18" s="63">
        <f t="shared" si="1"/>
        <v>91.339999999999989</v>
      </c>
      <c r="AC18" s="63">
        <f t="shared" si="0"/>
        <v>10.4</v>
      </c>
      <c r="AD18" s="63">
        <f t="shared" si="0"/>
        <v>13.4</v>
      </c>
      <c r="AE18" s="63">
        <f t="shared" si="0"/>
        <v>1.8800000000000001</v>
      </c>
      <c r="AF18" s="63">
        <f t="shared" si="0"/>
        <v>0.45</v>
      </c>
      <c r="AG18" s="63">
        <f t="shared" si="0"/>
        <v>1357</v>
      </c>
      <c r="AO18" s="51"/>
    </row>
    <row r="19" spans="2:45" ht="30" customHeight="1">
      <c r="B19" s="155" t="s">
        <v>12</v>
      </c>
      <c r="C19" s="131" t="s">
        <v>63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f t="shared" si="1"/>
        <v>0</v>
      </c>
      <c r="AC19" s="154">
        <f t="shared" si="0"/>
        <v>0</v>
      </c>
      <c r="AD19" s="154">
        <f t="shared" si="0"/>
        <v>0</v>
      </c>
      <c r="AE19" s="154">
        <f t="shared" si="0"/>
        <v>0</v>
      </c>
      <c r="AF19" s="154">
        <f t="shared" si="0"/>
        <v>0</v>
      </c>
      <c r="AG19" s="154">
        <f t="shared" si="0"/>
        <v>0</v>
      </c>
      <c r="AO19" s="51"/>
    </row>
    <row r="20" spans="2:45" ht="30" customHeight="1">
      <c r="B20" s="81" t="s">
        <v>13</v>
      </c>
      <c r="C20" s="20" t="s">
        <v>57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3.1</v>
      </c>
      <c r="K20" s="63">
        <v>0</v>
      </c>
      <c r="L20" s="63">
        <v>2.7</v>
      </c>
      <c r="M20" s="63">
        <v>1.82</v>
      </c>
      <c r="N20" s="63">
        <v>0.2175</v>
      </c>
      <c r="O20" s="63">
        <v>580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f t="shared" si="1"/>
        <v>3.1</v>
      </c>
      <c r="AC20" s="63">
        <f t="shared" si="0"/>
        <v>0</v>
      </c>
      <c r="AD20" s="63">
        <f t="shared" si="0"/>
        <v>2.7</v>
      </c>
      <c r="AE20" s="63">
        <f t="shared" si="0"/>
        <v>1.82</v>
      </c>
      <c r="AF20" s="63">
        <f t="shared" si="0"/>
        <v>0.2175</v>
      </c>
      <c r="AG20" s="63">
        <f t="shared" si="0"/>
        <v>580</v>
      </c>
      <c r="AO20" s="51"/>
    </row>
    <row r="21" spans="2:45" ht="30" customHeight="1">
      <c r="B21" s="150" t="s">
        <v>14</v>
      </c>
      <c r="C21" s="131" t="s">
        <v>57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3.1</v>
      </c>
      <c r="K21" s="154">
        <v>0</v>
      </c>
      <c r="L21" s="154">
        <v>2.7</v>
      </c>
      <c r="M21" s="154">
        <v>1.82</v>
      </c>
      <c r="N21" s="154">
        <v>0.2175</v>
      </c>
      <c r="O21" s="154">
        <v>580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f t="shared" si="1"/>
        <v>3.1</v>
      </c>
      <c r="AC21" s="154">
        <f t="shared" si="0"/>
        <v>0</v>
      </c>
      <c r="AD21" s="154">
        <f t="shared" si="0"/>
        <v>2.7</v>
      </c>
      <c r="AE21" s="154">
        <f t="shared" si="0"/>
        <v>1.82</v>
      </c>
      <c r="AF21" s="154">
        <f t="shared" si="0"/>
        <v>0.2175</v>
      </c>
      <c r="AG21" s="154">
        <f t="shared" si="0"/>
        <v>580</v>
      </c>
      <c r="AO21" s="51"/>
    </row>
    <row r="22" spans="2:45" ht="30" customHeight="1">
      <c r="B22" s="81" t="s">
        <v>15</v>
      </c>
      <c r="C22" s="20" t="s">
        <v>64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f t="shared" si="1"/>
        <v>0</v>
      </c>
      <c r="AC22" s="63">
        <f t="shared" si="0"/>
        <v>0</v>
      </c>
      <c r="AD22" s="63">
        <f t="shared" si="0"/>
        <v>0</v>
      </c>
      <c r="AE22" s="63">
        <f t="shared" si="0"/>
        <v>0</v>
      </c>
      <c r="AF22" s="63">
        <f t="shared" si="0"/>
        <v>0</v>
      </c>
      <c r="AG22" s="63">
        <f t="shared" si="0"/>
        <v>0</v>
      </c>
      <c r="AO22" s="51"/>
    </row>
    <row r="23" spans="2:45" ht="30" customHeight="1">
      <c r="B23" s="155" t="s">
        <v>16</v>
      </c>
      <c r="C23" s="131" t="s">
        <v>65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3.1</v>
      </c>
      <c r="K23" s="154">
        <v>0</v>
      </c>
      <c r="L23" s="154">
        <v>2.7</v>
      </c>
      <c r="M23" s="154">
        <v>1.82</v>
      </c>
      <c r="N23" s="154">
        <v>0.2175</v>
      </c>
      <c r="O23" s="154">
        <v>580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f t="shared" si="1"/>
        <v>3.1</v>
      </c>
      <c r="AC23" s="154">
        <f t="shared" si="0"/>
        <v>0</v>
      </c>
      <c r="AD23" s="154">
        <f t="shared" si="0"/>
        <v>2.7</v>
      </c>
      <c r="AE23" s="154">
        <f t="shared" si="0"/>
        <v>1.82</v>
      </c>
      <c r="AF23" s="154">
        <f t="shared" si="0"/>
        <v>0.2175</v>
      </c>
      <c r="AG23" s="154">
        <f t="shared" si="0"/>
        <v>580</v>
      </c>
      <c r="AO23" s="51"/>
    </row>
    <row r="24" spans="2:45" ht="30" customHeight="1">
      <c r="B24" s="81" t="s">
        <v>17</v>
      </c>
      <c r="C24" s="20" t="s">
        <v>57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3.1</v>
      </c>
      <c r="K24" s="63">
        <v>0</v>
      </c>
      <c r="L24" s="63">
        <v>2.7</v>
      </c>
      <c r="M24" s="63">
        <v>1.82</v>
      </c>
      <c r="N24" s="63">
        <v>0.2175</v>
      </c>
      <c r="O24" s="63">
        <v>580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f t="shared" si="1"/>
        <v>3.1</v>
      </c>
      <c r="AC24" s="63">
        <f t="shared" si="0"/>
        <v>0</v>
      </c>
      <c r="AD24" s="63">
        <f t="shared" si="0"/>
        <v>2.7</v>
      </c>
      <c r="AE24" s="63">
        <f t="shared" si="0"/>
        <v>1.82</v>
      </c>
      <c r="AF24" s="63">
        <f t="shared" si="0"/>
        <v>0.2175</v>
      </c>
      <c r="AG24" s="63">
        <f t="shared" si="0"/>
        <v>580</v>
      </c>
      <c r="AO24" s="51"/>
    </row>
    <row r="25" spans="2:45" ht="30" customHeight="1">
      <c r="B25" s="88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</row>
    <row r="26" spans="2:45" ht="25" customHeight="1">
      <c r="B26" s="293" t="s">
        <v>82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</row>
    <row r="27" spans="2:45" s="1" customFormat="1" ht="25" customHeight="1">
      <c r="B27" s="272" t="s">
        <v>170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</row>
    <row r="28" spans="2:45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</row>
    <row r="29" spans="2:45" ht="30" customHeight="1">
      <c r="B29" s="8"/>
    </row>
    <row r="30" spans="2:45" s="230" customFormat="1" ht="30.75" customHeight="1">
      <c r="B30" s="229" t="s">
        <v>148</v>
      </c>
      <c r="C30" s="229"/>
      <c r="D30" s="229"/>
      <c r="E30" s="229"/>
      <c r="F30" s="229"/>
      <c r="G30" s="229"/>
      <c r="N30" s="234"/>
      <c r="AF30" s="285" t="s">
        <v>154</v>
      </c>
      <c r="AG30" s="285"/>
    </row>
    <row r="31" spans="2:45" s="1" customFormat="1" ht="31" customHeight="1">
      <c r="B31" s="67"/>
    </row>
    <row r="32" spans="2:45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</row>
    <row r="33" spans="2:2" ht="30" customHeight="1">
      <c r="B33" s="10"/>
    </row>
  </sheetData>
  <mergeCells count="15">
    <mergeCell ref="AE2:AG2"/>
    <mergeCell ref="AF30:AG30"/>
    <mergeCell ref="B32:AG32"/>
    <mergeCell ref="B5:AG5"/>
    <mergeCell ref="B6:AG6"/>
    <mergeCell ref="B26:O26"/>
    <mergeCell ref="B27:O27"/>
    <mergeCell ref="B28:O28"/>
    <mergeCell ref="AB8:AG8"/>
    <mergeCell ref="V8:AA8"/>
    <mergeCell ref="B8:B9"/>
    <mergeCell ref="D8:I8"/>
    <mergeCell ref="J8:O8"/>
    <mergeCell ref="P8:U8"/>
    <mergeCell ref="C8:C9"/>
  </mergeCells>
  <phoneticPr fontId="0" type="noConversion"/>
  <hyperlinks>
    <hyperlink ref="B32" location="Índice!A1" display="Volver al índice"/>
    <hyperlink ref="AF30" location="'4.h'!A1" display="Siguiente   "/>
    <hyperlink ref="B30" location="'4.f'!A1" display="  Atrás "/>
    <hyperlink ref="AG30" location="'4.h'!A1" display="'4.h'!A1"/>
  </hyperlinks>
  <pageMargins left="0.70000000000000007" right="0.70000000000000007" top="1.5300000000000002" bottom="0.75000000000000011" header="0.30000000000000004" footer="0.30000000000000004"/>
  <pageSetup paperSize="9" scale="26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AB12:AG12 AC18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34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5.33203125" style="50" customWidth="1"/>
    <col min="3" max="3" width="22.5" style="50" customWidth="1"/>
    <col min="4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AE2" s="268" t="s">
        <v>193</v>
      </c>
      <c r="AF2" s="268"/>
      <c r="AG2" s="268"/>
      <c r="AH2" s="205"/>
      <c r="AI2" s="205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</row>
    <row r="6" spans="2:41" s="1" customFormat="1" ht="30" customHeight="1">
      <c r="B6" s="275" t="s">
        <v>174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</row>
    <row r="7" spans="2:41" s="1" customFormat="1" ht="30" customHeight="1">
      <c r="E7" s="3"/>
    </row>
    <row r="8" spans="2:41" ht="30" customHeight="1">
      <c r="B8" s="288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289" t="s">
        <v>50</v>
      </c>
      <c r="K8" s="289"/>
      <c r="L8" s="289"/>
      <c r="M8" s="289"/>
      <c r="N8" s="289"/>
      <c r="O8" s="289"/>
      <c r="P8" s="289" t="s">
        <v>51</v>
      </c>
      <c r="Q8" s="289"/>
      <c r="R8" s="289"/>
      <c r="S8" s="289"/>
      <c r="T8" s="289"/>
      <c r="U8" s="289"/>
      <c r="V8" s="289" t="s">
        <v>52</v>
      </c>
      <c r="W8" s="289"/>
      <c r="X8" s="289"/>
      <c r="Y8" s="289"/>
      <c r="Z8" s="289"/>
      <c r="AA8" s="289"/>
      <c r="AB8" s="289" t="s">
        <v>18</v>
      </c>
      <c r="AC8" s="289"/>
      <c r="AD8" s="289"/>
      <c r="AE8" s="289"/>
      <c r="AF8" s="289"/>
      <c r="AG8" s="289"/>
    </row>
    <row r="9" spans="2:41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9" t="s">
        <v>0</v>
      </c>
      <c r="K9" s="169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9" t="s">
        <v>0</v>
      </c>
      <c r="Q9" s="169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  <c r="V9" s="169" t="s">
        <v>0</v>
      </c>
      <c r="W9" s="169" t="s">
        <v>1</v>
      </c>
      <c r="X9" s="167" t="s">
        <v>137</v>
      </c>
      <c r="Y9" s="167" t="s">
        <v>138</v>
      </c>
      <c r="Z9" s="167" t="s">
        <v>2</v>
      </c>
      <c r="AA9" s="167" t="s">
        <v>139</v>
      </c>
      <c r="AB9" s="169" t="s">
        <v>0</v>
      </c>
      <c r="AC9" s="169" t="s">
        <v>1</v>
      </c>
      <c r="AD9" s="167" t="s">
        <v>137</v>
      </c>
      <c r="AE9" s="167" t="s">
        <v>138</v>
      </c>
      <c r="AF9" s="167" t="s">
        <v>2</v>
      </c>
      <c r="AG9" s="167" t="s">
        <v>139</v>
      </c>
    </row>
    <row r="10" spans="2:41" ht="30" customHeight="1">
      <c r="B10" s="64" t="s">
        <v>3</v>
      </c>
      <c r="C10" s="20" t="s">
        <v>57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14.2</v>
      </c>
      <c r="K10" s="63">
        <v>2.21</v>
      </c>
      <c r="L10" s="63">
        <v>10.28</v>
      </c>
      <c r="M10" s="63">
        <v>0.14000000000000001</v>
      </c>
      <c r="N10" s="63">
        <v>0.52</v>
      </c>
      <c r="O10" s="63">
        <v>1197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>
        <f>D10+J10+P10+V10</f>
        <v>14.2</v>
      </c>
      <c r="AC10" s="63">
        <f t="shared" ref="AC10:AG24" si="0">E10+K10+Q10+W10</f>
        <v>2.21</v>
      </c>
      <c r="AD10" s="63">
        <f t="shared" si="0"/>
        <v>10.28</v>
      </c>
      <c r="AE10" s="63">
        <f t="shared" si="0"/>
        <v>0.14000000000000001</v>
      </c>
      <c r="AF10" s="63">
        <f t="shared" si="0"/>
        <v>0.52</v>
      </c>
      <c r="AG10" s="63">
        <f t="shared" si="0"/>
        <v>1197</v>
      </c>
    </row>
    <row r="11" spans="2:41" ht="30" customHeight="1">
      <c r="B11" s="148" t="s">
        <v>4</v>
      </c>
      <c r="C11" s="131" t="s">
        <v>58</v>
      </c>
      <c r="D11" s="154">
        <v>72.239999999999995</v>
      </c>
      <c r="E11" s="154">
        <v>10.4</v>
      </c>
      <c r="F11" s="154">
        <v>4.9000000000000004</v>
      </c>
      <c r="G11" s="154">
        <v>0.06</v>
      </c>
      <c r="H11" s="154">
        <v>0.02</v>
      </c>
      <c r="I11" s="154">
        <v>196</v>
      </c>
      <c r="J11" s="154">
        <v>14.99</v>
      </c>
      <c r="K11" s="154">
        <v>2.64</v>
      </c>
      <c r="L11" s="154">
        <v>11.52</v>
      </c>
      <c r="M11" s="154">
        <v>0.28000000000000003</v>
      </c>
      <c r="N11" s="154">
        <v>0.41299999999999998</v>
      </c>
      <c r="O11" s="154">
        <v>1222.3800000000001</v>
      </c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>
        <f t="shared" ref="AB11:AB24" si="1">D11+J11+P11+V11</f>
        <v>87.22999999999999</v>
      </c>
      <c r="AC11" s="154">
        <f t="shared" si="0"/>
        <v>13.040000000000001</v>
      </c>
      <c r="AD11" s="154">
        <f t="shared" si="0"/>
        <v>16.420000000000002</v>
      </c>
      <c r="AE11" s="154">
        <f t="shared" si="0"/>
        <v>0.34</v>
      </c>
      <c r="AF11" s="154">
        <f t="shared" si="0"/>
        <v>0.433</v>
      </c>
      <c r="AG11" s="154">
        <f t="shared" si="0"/>
        <v>1418.38</v>
      </c>
    </row>
    <row r="12" spans="2:41" ht="30" customHeight="1">
      <c r="B12" s="65" t="s">
        <v>5</v>
      </c>
      <c r="C12" s="20" t="s">
        <v>59</v>
      </c>
      <c r="D12" s="63"/>
      <c r="E12" s="63"/>
      <c r="F12" s="63"/>
      <c r="G12" s="63"/>
      <c r="H12" s="63"/>
      <c r="I12" s="63"/>
      <c r="J12" s="63">
        <v>14.2</v>
      </c>
      <c r="K12" s="63">
        <v>2.21</v>
      </c>
      <c r="L12" s="63">
        <v>10.28</v>
      </c>
      <c r="M12" s="63">
        <v>0.14000000000000001</v>
      </c>
      <c r="N12" s="63">
        <v>0.52</v>
      </c>
      <c r="O12" s="63">
        <v>1197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>
        <f t="shared" si="1"/>
        <v>14.2</v>
      </c>
      <c r="AC12" s="63">
        <f t="shared" si="0"/>
        <v>2.21</v>
      </c>
      <c r="AD12" s="63">
        <f t="shared" si="0"/>
        <v>10.28</v>
      </c>
      <c r="AE12" s="63">
        <f t="shared" si="0"/>
        <v>0.14000000000000001</v>
      </c>
      <c r="AF12" s="63">
        <f t="shared" si="0"/>
        <v>0.52</v>
      </c>
      <c r="AG12" s="63">
        <f t="shared" si="0"/>
        <v>1197</v>
      </c>
    </row>
    <row r="13" spans="2:41" ht="30" customHeight="1">
      <c r="B13" s="148" t="s">
        <v>6</v>
      </c>
      <c r="C13" s="131" t="s">
        <v>60</v>
      </c>
      <c r="D13" s="154"/>
      <c r="E13" s="154"/>
      <c r="F13" s="154"/>
      <c r="G13" s="154"/>
      <c r="H13" s="154"/>
      <c r="I13" s="154"/>
      <c r="J13" s="154">
        <v>14.99</v>
      </c>
      <c r="K13" s="154">
        <v>2.64</v>
      </c>
      <c r="L13" s="154">
        <v>11.52</v>
      </c>
      <c r="M13" s="154">
        <v>0.28000000000000003</v>
      </c>
      <c r="N13" s="154">
        <v>0.55000000000000004</v>
      </c>
      <c r="O13" s="154">
        <v>1222.3800000000001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>
        <f t="shared" si="1"/>
        <v>14.99</v>
      </c>
      <c r="AC13" s="154">
        <f t="shared" si="0"/>
        <v>2.64</v>
      </c>
      <c r="AD13" s="154">
        <f t="shared" si="0"/>
        <v>11.52</v>
      </c>
      <c r="AE13" s="154">
        <f t="shared" si="0"/>
        <v>0.28000000000000003</v>
      </c>
      <c r="AF13" s="154">
        <f t="shared" si="0"/>
        <v>0.55000000000000004</v>
      </c>
      <c r="AG13" s="154">
        <f t="shared" si="0"/>
        <v>1222.3800000000001</v>
      </c>
    </row>
    <row r="14" spans="2:41" ht="30" customHeight="1">
      <c r="B14" s="64" t="s">
        <v>7</v>
      </c>
      <c r="C14" s="20" t="s">
        <v>61</v>
      </c>
      <c r="D14" s="63">
        <v>72.239999999999995</v>
      </c>
      <c r="E14" s="63">
        <v>10.4</v>
      </c>
      <c r="F14" s="63">
        <v>4.9000000000000004</v>
      </c>
      <c r="G14" s="63">
        <v>0.06</v>
      </c>
      <c r="H14" s="63">
        <v>0.02</v>
      </c>
      <c r="I14" s="63">
        <v>196</v>
      </c>
      <c r="J14" s="63">
        <v>16.97</v>
      </c>
      <c r="K14" s="63">
        <v>3.7</v>
      </c>
      <c r="L14" s="63">
        <v>11.39</v>
      </c>
      <c r="M14" s="63">
        <v>0.28000000000000003</v>
      </c>
      <c r="N14" s="63">
        <v>0.73</v>
      </c>
      <c r="O14" s="63">
        <v>1197</v>
      </c>
      <c r="P14" s="63">
        <v>72.239999999999995</v>
      </c>
      <c r="Q14" s="63">
        <v>10.4</v>
      </c>
      <c r="R14" s="63">
        <v>4.9000000000000004</v>
      </c>
      <c r="S14" s="63">
        <v>0.06</v>
      </c>
      <c r="T14" s="63">
        <v>0.02</v>
      </c>
      <c r="U14" s="63">
        <v>196</v>
      </c>
      <c r="V14" s="63"/>
      <c r="W14" s="63"/>
      <c r="X14" s="63"/>
      <c r="Y14" s="63"/>
      <c r="Z14" s="63"/>
      <c r="AA14" s="63"/>
      <c r="AB14" s="63">
        <f t="shared" si="1"/>
        <v>161.44999999999999</v>
      </c>
      <c r="AC14" s="63">
        <f t="shared" si="0"/>
        <v>24.5</v>
      </c>
      <c r="AD14" s="63">
        <f t="shared" si="0"/>
        <v>21.189999999999998</v>
      </c>
      <c r="AE14" s="63">
        <f t="shared" si="0"/>
        <v>0.4</v>
      </c>
      <c r="AF14" s="63">
        <f t="shared" si="0"/>
        <v>0.77</v>
      </c>
      <c r="AG14" s="63">
        <f t="shared" si="0"/>
        <v>1589</v>
      </c>
    </row>
    <row r="15" spans="2:41" ht="30" customHeight="1">
      <c r="B15" s="148" t="s">
        <v>8</v>
      </c>
      <c r="C15" s="131" t="s">
        <v>57</v>
      </c>
      <c r="D15" s="154"/>
      <c r="E15" s="154"/>
      <c r="F15" s="154"/>
      <c r="G15" s="154"/>
      <c r="H15" s="154"/>
      <c r="I15" s="154"/>
      <c r="J15" s="154">
        <v>14.2</v>
      </c>
      <c r="K15" s="154">
        <v>2.21</v>
      </c>
      <c r="L15" s="154">
        <v>10.28</v>
      </c>
      <c r="M15" s="154">
        <v>0.14000000000000001</v>
      </c>
      <c r="N15" s="154">
        <v>0.52</v>
      </c>
      <c r="O15" s="154">
        <v>1197</v>
      </c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>
        <f t="shared" si="1"/>
        <v>14.2</v>
      </c>
      <c r="AC15" s="154">
        <f t="shared" si="0"/>
        <v>2.21</v>
      </c>
      <c r="AD15" s="154">
        <f t="shared" si="0"/>
        <v>10.28</v>
      </c>
      <c r="AE15" s="154">
        <f t="shared" si="0"/>
        <v>0.14000000000000001</v>
      </c>
      <c r="AF15" s="154">
        <f t="shared" si="0"/>
        <v>0.52</v>
      </c>
      <c r="AG15" s="154">
        <f t="shared" si="0"/>
        <v>1197</v>
      </c>
    </row>
    <row r="16" spans="2:41" ht="30" customHeight="1">
      <c r="B16" s="65" t="s">
        <v>9</v>
      </c>
      <c r="C16" s="20" t="s">
        <v>61</v>
      </c>
      <c r="D16" s="63"/>
      <c r="E16" s="63"/>
      <c r="F16" s="63"/>
      <c r="G16" s="63"/>
      <c r="H16" s="63"/>
      <c r="I16" s="63"/>
      <c r="J16" s="63">
        <v>16.97</v>
      </c>
      <c r="K16" s="63">
        <v>3.7</v>
      </c>
      <c r="L16" s="63">
        <v>11.39</v>
      </c>
      <c r="M16" s="63">
        <v>0.28000000000000003</v>
      </c>
      <c r="N16" s="63">
        <v>0.73</v>
      </c>
      <c r="O16" s="63">
        <v>1197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>
        <f t="shared" si="1"/>
        <v>16.97</v>
      </c>
      <c r="AC16" s="63">
        <f t="shared" si="0"/>
        <v>3.7</v>
      </c>
      <c r="AD16" s="63">
        <f t="shared" si="0"/>
        <v>11.39</v>
      </c>
      <c r="AE16" s="63">
        <f t="shared" si="0"/>
        <v>0.28000000000000003</v>
      </c>
      <c r="AF16" s="63">
        <f t="shared" si="0"/>
        <v>0.73</v>
      </c>
      <c r="AG16" s="63">
        <f t="shared" si="0"/>
        <v>1197</v>
      </c>
    </row>
    <row r="17" spans="2:45" ht="30" customHeight="1">
      <c r="B17" s="148" t="s">
        <v>10</v>
      </c>
      <c r="C17" s="131" t="s">
        <v>61</v>
      </c>
      <c r="D17" s="154"/>
      <c r="E17" s="154"/>
      <c r="F17" s="154"/>
      <c r="G17" s="154"/>
      <c r="H17" s="154"/>
      <c r="I17" s="154"/>
      <c r="J17" s="154">
        <v>16.97</v>
      </c>
      <c r="K17" s="154">
        <v>3.7</v>
      </c>
      <c r="L17" s="154">
        <v>11.39</v>
      </c>
      <c r="M17" s="154">
        <v>0.28000000000000003</v>
      </c>
      <c r="N17" s="154">
        <v>0.73</v>
      </c>
      <c r="O17" s="154">
        <v>1197</v>
      </c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>
        <f t="shared" si="1"/>
        <v>16.97</v>
      </c>
      <c r="AC17" s="154">
        <f t="shared" si="0"/>
        <v>3.7</v>
      </c>
      <c r="AD17" s="154">
        <f t="shared" si="0"/>
        <v>11.39</v>
      </c>
      <c r="AE17" s="154">
        <f t="shared" si="0"/>
        <v>0.28000000000000003</v>
      </c>
      <c r="AF17" s="154">
        <f t="shared" si="0"/>
        <v>0.73</v>
      </c>
      <c r="AG17" s="154">
        <f t="shared" si="0"/>
        <v>1197</v>
      </c>
    </row>
    <row r="18" spans="2:45" ht="30" customHeight="1">
      <c r="B18" s="65" t="s">
        <v>80</v>
      </c>
      <c r="C18" s="20" t="s">
        <v>62</v>
      </c>
      <c r="D18" s="63">
        <v>72.239999999999995</v>
      </c>
      <c r="E18" s="63">
        <v>10.4</v>
      </c>
      <c r="F18" s="63">
        <v>4.9000000000000004</v>
      </c>
      <c r="G18" s="63">
        <v>0.06</v>
      </c>
      <c r="H18" s="63">
        <v>0.02</v>
      </c>
      <c r="I18" s="63">
        <v>196</v>
      </c>
      <c r="J18" s="63">
        <v>12.2</v>
      </c>
      <c r="K18" s="63">
        <v>0</v>
      </c>
      <c r="L18" s="63">
        <v>18</v>
      </c>
      <c r="M18" s="63">
        <v>1</v>
      </c>
      <c r="N18" s="63">
        <v>0.5</v>
      </c>
      <c r="O18" s="63">
        <v>1400</v>
      </c>
      <c r="P18" s="63">
        <v>24</v>
      </c>
      <c r="Q18" s="63"/>
      <c r="R18" s="63">
        <v>5.7</v>
      </c>
      <c r="S18" s="63"/>
      <c r="T18" s="63">
        <v>0.02</v>
      </c>
      <c r="U18" s="63">
        <v>840</v>
      </c>
      <c r="V18" s="63">
        <v>8</v>
      </c>
      <c r="W18" s="63"/>
      <c r="X18" s="63">
        <v>7</v>
      </c>
      <c r="Y18" s="63">
        <v>0</v>
      </c>
      <c r="Z18" s="63">
        <v>0.02</v>
      </c>
      <c r="AA18" s="63">
        <v>790</v>
      </c>
      <c r="AB18" s="63">
        <f t="shared" si="1"/>
        <v>116.44</v>
      </c>
      <c r="AC18" s="63">
        <f t="shared" si="0"/>
        <v>10.4</v>
      </c>
      <c r="AD18" s="63">
        <f t="shared" si="0"/>
        <v>35.599999999999994</v>
      </c>
      <c r="AE18" s="63">
        <f t="shared" si="0"/>
        <v>1.06</v>
      </c>
      <c r="AF18" s="63">
        <f t="shared" si="0"/>
        <v>0.56000000000000005</v>
      </c>
      <c r="AG18" s="63">
        <f t="shared" si="0"/>
        <v>3226</v>
      </c>
    </row>
    <row r="19" spans="2:45" ht="30" customHeight="1">
      <c r="B19" s="148" t="s">
        <v>12</v>
      </c>
      <c r="C19" s="131" t="s">
        <v>63</v>
      </c>
      <c r="D19" s="154"/>
      <c r="E19" s="154"/>
      <c r="F19" s="154"/>
      <c r="G19" s="154"/>
      <c r="H19" s="154"/>
      <c r="I19" s="154"/>
      <c r="J19" s="154">
        <v>14.991428571428571</v>
      </c>
      <c r="K19" s="154">
        <v>2.6357142857142861</v>
      </c>
      <c r="L19" s="154">
        <v>11.522500000000001</v>
      </c>
      <c r="M19" s="154">
        <v>0.28249999999999997</v>
      </c>
      <c r="N19" s="154">
        <v>0.55255555555555547</v>
      </c>
      <c r="O19" s="154">
        <v>1222.375</v>
      </c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>
        <f t="shared" si="1"/>
        <v>14.991428571428571</v>
      </c>
      <c r="AC19" s="154">
        <f t="shared" si="0"/>
        <v>2.6357142857142861</v>
      </c>
      <c r="AD19" s="154">
        <f t="shared" si="0"/>
        <v>11.522500000000001</v>
      </c>
      <c r="AE19" s="154">
        <f t="shared" si="0"/>
        <v>0.28249999999999997</v>
      </c>
      <c r="AF19" s="154">
        <f t="shared" si="0"/>
        <v>0.55255555555555547</v>
      </c>
      <c r="AG19" s="154">
        <f t="shared" si="0"/>
        <v>1222.375</v>
      </c>
    </row>
    <row r="20" spans="2:45" ht="30" customHeight="1">
      <c r="B20" s="65" t="s">
        <v>13</v>
      </c>
      <c r="C20" s="20" t="s">
        <v>57</v>
      </c>
      <c r="D20" s="63"/>
      <c r="E20" s="63"/>
      <c r="F20" s="63"/>
      <c r="G20" s="63"/>
      <c r="H20" s="63"/>
      <c r="I20" s="63"/>
      <c r="J20" s="63">
        <v>14.2</v>
      </c>
      <c r="K20" s="63">
        <v>2.21</v>
      </c>
      <c r="L20" s="63">
        <v>10.28</v>
      </c>
      <c r="M20" s="63">
        <v>0.14000000000000001</v>
      </c>
      <c r="N20" s="63">
        <v>0.52</v>
      </c>
      <c r="O20" s="63">
        <v>1197</v>
      </c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>
        <f t="shared" si="1"/>
        <v>14.2</v>
      </c>
      <c r="AC20" s="63">
        <f t="shared" si="0"/>
        <v>2.21</v>
      </c>
      <c r="AD20" s="63">
        <f t="shared" si="0"/>
        <v>10.28</v>
      </c>
      <c r="AE20" s="63">
        <f t="shared" si="0"/>
        <v>0.14000000000000001</v>
      </c>
      <c r="AF20" s="63">
        <f t="shared" si="0"/>
        <v>0.52</v>
      </c>
      <c r="AG20" s="63">
        <f t="shared" si="0"/>
        <v>1197</v>
      </c>
    </row>
    <row r="21" spans="2:45" ht="30" customHeight="1">
      <c r="B21" s="150" t="s">
        <v>14</v>
      </c>
      <c r="C21" s="131" t="s">
        <v>57</v>
      </c>
      <c r="D21" s="154"/>
      <c r="E21" s="154"/>
      <c r="F21" s="154"/>
      <c r="G21" s="154"/>
      <c r="H21" s="154"/>
      <c r="I21" s="154"/>
      <c r="J21" s="154">
        <v>14.2</v>
      </c>
      <c r="K21" s="154">
        <v>2.21</v>
      </c>
      <c r="L21" s="154">
        <v>10.28</v>
      </c>
      <c r="M21" s="154">
        <v>0.14000000000000001</v>
      </c>
      <c r="N21" s="154">
        <v>0.52</v>
      </c>
      <c r="O21" s="154">
        <v>1197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>
        <f t="shared" si="1"/>
        <v>14.2</v>
      </c>
      <c r="AC21" s="154">
        <f t="shared" si="0"/>
        <v>2.21</v>
      </c>
      <c r="AD21" s="154">
        <f t="shared" si="0"/>
        <v>10.28</v>
      </c>
      <c r="AE21" s="154">
        <f t="shared" si="0"/>
        <v>0.14000000000000001</v>
      </c>
      <c r="AF21" s="154">
        <f t="shared" si="0"/>
        <v>0.52</v>
      </c>
      <c r="AG21" s="154">
        <f t="shared" si="0"/>
        <v>1197</v>
      </c>
    </row>
    <row r="22" spans="2:45" ht="30" customHeight="1">
      <c r="B22" s="65" t="s">
        <v>15</v>
      </c>
      <c r="C22" s="20" t="s">
        <v>64</v>
      </c>
      <c r="D22" s="63"/>
      <c r="E22" s="63"/>
      <c r="F22" s="63"/>
      <c r="G22" s="63"/>
      <c r="H22" s="63"/>
      <c r="I22" s="63"/>
      <c r="J22" s="63">
        <v>14.991</v>
      </c>
      <c r="K22" s="63">
        <v>2.6360000000000001</v>
      </c>
      <c r="L22" s="63">
        <v>11.523</v>
      </c>
      <c r="M22" s="63">
        <v>0.28299999999999997</v>
      </c>
      <c r="N22" s="63">
        <v>0.55300000000000005</v>
      </c>
      <c r="O22" s="63">
        <v>1222.375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f t="shared" si="1"/>
        <v>14.991</v>
      </c>
      <c r="AC22" s="63">
        <f t="shared" si="0"/>
        <v>2.6360000000000001</v>
      </c>
      <c r="AD22" s="63">
        <f t="shared" si="0"/>
        <v>11.523</v>
      </c>
      <c r="AE22" s="63">
        <f t="shared" si="0"/>
        <v>0.28299999999999997</v>
      </c>
      <c r="AF22" s="63">
        <f t="shared" si="0"/>
        <v>0.55300000000000005</v>
      </c>
      <c r="AG22" s="63">
        <f t="shared" si="0"/>
        <v>1222.375</v>
      </c>
    </row>
    <row r="23" spans="2:45" ht="30" customHeight="1">
      <c r="B23" s="148" t="s">
        <v>16</v>
      </c>
      <c r="C23" s="131" t="s">
        <v>65</v>
      </c>
      <c r="D23" s="154"/>
      <c r="E23" s="154"/>
      <c r="F23" s="154"/>
      <c r="G23" s="154"/>
      <c r="H23" s="154"/>
      <c r="I23" s="154"/>
      <c r="J23" s="154">
        <v>15.5</v>
      </c>
      <c r="K23" s="154">
        <v>1.3</v>
      </c>
      <c r="L23" s="154">
        <v>4</v>
      </c>
      <c r="M23" s="154">
        <v>0.28000000000000003</v>
      </c>
      <c r="N23" s="154">
        <v>0.05</v>
      </c>
      <c r="O23" s="154">
        <v>1222.3800000000001</v>
      </c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>
        <f t="shared" si="1"/>
        <v>15.5</v>
      </c>
      <c r="AC23" s="154">
        <f t="shared" si="0"/>
        <v>1.3</v>
      </c>
      <c r="AD23" s="154">
        <f t="shared" si="0"/>
        <v>4</v>
      </c>
      <c r="AE23" s="154">
        <f t="shared" si="0"/>
        <v>0.28000000000000003</v>
      </c>
      <c r="AF23" s="154">
        <f t="shared" si="0"/>
        <v>0.05</v>
      </c>
      <c r="AG23" s="154">
        <f t="shared" si="0"/>
        <v>1222.3800000000001</v>
      </c>
    </row>
    <row r="24" spans="2:45" ht="30" customHeight="1">
      <c r="B24" s="65" t="s">
        <v>17</v>
      </c>
      <c r="C24" s="20" t="s">
        <v>57</v>
      </c>
      <c r="D24" s="63"/>
      <c r="E24" s="63"/>
      <c r="F24" s="63"/>
      <c r="G24" s="63"/>
      <c r="H24" s="63"/>
      <c r="I24" s="63"/>
      <c r="J24" s="63">
        <v>14.2</v>
      </c>
      <c r="K24" s="63">
        <v>2.21</v>
      </c>
      <c r="L24" s="63">
        <v>10.28</v>
      </c>
      <c r="M24" s="63">
        <v>0.14000000000000001</v>
      </c>
      <c r="N24" s="63">
        <v>0.52</v>
      </c>
      <c r="O24" s="63">
        <v>1197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>
        <f t="shared" si="1"/>
        <v>14.2</v>
      </c>
      <c r="AC24" s="63">
        <f t="shared" si="0"/>
        <v>2.21</v>
      </c>
      <c r="AD24" s="63">
        <f t="shared" si="0"/>
        <v>10.28</v>
      </c>
      <c r="AE24" s="63">
        <f t="shared" si="0"/>
        <v>0.14000000000000001</v>
      </c>
      <c r="AF24" s="63">
        <f t="shared" si="0"/>
        <v>0.52</v>
      </c>
      <c r="AG24" s="63">
        <f t="shared" si="0"/>
        <v>1197</v>
      </c>
    </row>
    <row r="26" spans="2:45" ht="25" customHeight="1">
      <c r="B26" s="293" t="s">
        <v>81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</row>
    <row r="27" spans="2:45" s="55" customFormat="1" ht="25" customHeight="1">
      <c r="B27" s="294" t="s">
        <v>170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</row>
    <row r="28" spans="2:45" s="55" customFormat="1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</row>
    <row r="29" spans="2:45" ht="30" customHeight="1">
      <c r="B29" s="8"/>
    </row>
    <row r="30" spans="2:45" s="230" customFormat="1" ht="30.75" customHeight="1">
      <c r="B30" s="229" t="s">
        <v>151</v>
      </c>
      <c r="C30" s="229"/>
      <c r="D30" s="229"/>
      <c r="E30" s="229"/>
      <c r="F30" s="229"/>
      <c r="G30" s="229"/>
      <c r="N30" s="234"/>
      <c r="AF30" s="285" t="s">
        <v>154</v>
      </c>
      <c r="AG30" s="285"/>
    </row>
    <row r="31" spans="2:45" s="1" customFormat="1" ht="31" customHeight="1">
      <c r="B31" s="67"/>
    </row>
    <row r="32" spans="2:45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</row>
    <row r="33" spans="2:2" ht="30" customHeight="1">
      <c r="B33" s="10"/>
    </row>
    <row r="34" spans="2:2" s="66" customFormat="1" ht="30" customHeight="1"/>
  </sheetData>
  <mergeCells count="15">
    <mergeCell ref="AE2:AG2"/>
    <mergeCell ref="P8:U8"/>
    <mergeCell ref="V8:AA8"/>
    <mergeCell ref="AB8:AG8"/>
    <mergeCell ref="B8:B9"/>
    <mergeCell ref="C8:C9"/>
    <mergeCell ref="D8:I8"/>
    <mergeCell ref="J8:O8"/>
    <mergeCell ref="AF30:AG30"/>
    <mergeCell ref="B32:AG32"/>
    <mergeCell ref="B5:AG5"/>
    <mergeCell ref="B6:AG6"/>
    <mergeCell ref="B26:AG26"/>
    <mergeCell ref="B27:AG27"/>
    <mergeCell ref="B28:AG28"/>
  </mergeCells>
  <phoneticPr fontId="0" type="noConversion"/>
  <hyperlinks>
    <hyperlink ref="B32" location="Índice!A1" display="Volver al índice"/>
    <hyperlink ref="AF30" location="'4.i'!A1" display="Siguiente   "/>
    <hyperlink ref="B30" location="'4.g'!A1" display="  Atrás "/>
    <hyperlink ref="AG30" location="'4.i'!A1" display="'4.i'!A1"/>
  </hyperlinks>
  <pageMargins left="0.70000000000000007" right="0.70000000000000007" top="1.5300000000000002" bottom="0.75000000000000011" header="0.30000000000000004" footer="0.30000000000000004"/>
  <pageSetup paperSize="9" scale="26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AB10:AG24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O33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0"/>
    <col min="2" max="2" width="25.5" style="50" customWidth="1"/>
    <col min="3" max="3" width="19.33203125" style="51" customWidth="1"/>
    <col min="4" max="40" width="12.83203125" style="51"/>
    <col min="41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G2" s="268" t="s">
        <v>193</v>
      </c>
      <c r="H2" s="268"/>
      <c r="I2" s="268"/>
      <c r="J2" s="205"/>
      <c r="K2" s="205"/>
      <c r="L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38"/>
      <c r="K5" s="238"/>
      <c r="L5" s="238"/>
      <c r="M5" s="238"/>
      <c r="N5" s="238"/>
      <c r="O5" s="238"/>
    </row>
    <row r="6" spans="2:41" s="235" customFormat="1" ht="30" customHeight="1">
      <c r="B6" s="275" t="s">
        <v>172</v>
      </c>
      <c r="C6" s="275"/>
      <c r="D6" s="275"/>
      <c r="E6" s="275"/>
      <c r="F6" s="275"/>
      <c r="G6" s="275"/>
      <c r="H6" s="275"/>
      <c r="I6" s="275"/>
      <c r="J6" s="239"/>
      <c r="K6" s="239"/>
      <c r="L6" s="239"/>
      <c r="M6" s="239"/>
    </row>
    <row r="7" spans="2:41" s="52" customFormat="1" ht="30" customHeight="1">
      <c r="C7" s="53"/>
      <c r="D7" s="53"/>
      <c r="E7" s="53"/>
      <c r="F7" s="53"/>
      <c r="G7" s="53"/>
      <c r="H7" s="53"/>
      <c r="I7" s="51"/>
      <c r="J7" s="51"/>
      <c r="K7" s="51"/>
      <c r="L7" s="51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</row>
    <row r="8" spans="2:41" s="52" customFormat="1" ht="30" customHeight="1">
      <c r="B8" s="288" t="s">
        <v>55</v>
      </c>
      <c r="C8" s="279" t="s">
        <v>56</v>
      </c>
      <c r="D8" s="289" t="s">
        <v>50</v>
      </c>
      <c r="E8" s="289"/>
      <c r="F8" s="289"/>
      <c r="G8" s="289"/>
      <c r="H8" s="289"/>
      <c r="I8" s="289"/>
      <c r="J8" s="51"/>
      <c r="K8" s="56"/>
      <c r="L8" s="57"/>
      <c r="M8" s="51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2:41" s="52" customFormat="1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51"/>
      <c r="K9" s="56"/>
      <c r="L9" s="58"/>
      <c r="M9" s="51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</row>
    <row r="10" spans="2:41" s="52" customFormat="1" ht="30" customHeight="1">
      <c r="B10" s="64" t="s">
        <v>3</v>
      </c>
      <c r="C10" s="20" t="s">
        <v>57</v>
      </c>
      <c r="D10" s="63">
        <v>14.2</v>
      </c>
      <c r="E10" s="63">
        <v>2.21</v>
      </c>
      <c r="F10" s="63">
        <v>10.28</v>
      </c>
      <c r="G10" s="63">
        <v>0.14000000000000001</v>
      </c>
      <c r="H10" s="63">
        <v>0.52</v>
      </c>
      <c r="I10" s="63">
        <v>1197</v>
      </c>
      <c r="J10" s="51"/>
      <c r="K10" s="56"/>
      <c r="L10" s="58"/>
      <c r="M10" s="51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2:41" s="52" customFormat="1" ht="30" customHeight="1">
      <c r="B11" s="155" t="s">
        <v>4</v>
      </c>
      <c r="C11" s="131" t="s">
        <v>58</v>
      </c>
      <c r="D11" s="154">
        <v>14.99</v>
      </c>
      <c r="E11" s="154">
        <v>2.64</v>
      </c>
      <c r="F11" s="154">
        <v>11.52</v>
      </c>
      <c r="G11" s="154">
        <v>0.28000000000000003</v>
      </c>
      <c r="H11" s="154">
        <v>0.29399999999999998</v>
      </c>
      <c r="I11" s="154">
        <v>1222.3800000000001</v>
      </c>
      <c r="J11" s="51"/>
      <c r="K11" s="56"/>
      <c r="L11" s="58"/>
      <c r="M11" s="51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2:41" s="52" customFormat="1" ht="30" customHeight="1">
      <c r="B12" s="81" t="s">
        <v>5</v>
      </c>
      <c r="C12" s="20" t="s">
        <v>59</v>
      </c>
      <c r="D12" s="63"/>
      <c r="E12" s="63"/>
      <c r="F12" s="63"/>
      <c r="G12" s="63"/>
      <c r="H12" s="63"/>
      <c r="I12" s="63"/>
      <c r="J12" s="51"/>
      <c r="K12" s="56"/>
      <c r="L12" s="58"/>
      <c r="M12" s="5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2:41" s="52" customFormat="1" ht="30" customHeight="1">
      <c r="B13" s="155" t="s">
        <v>6</v>
      </c>
      <c r="C13" s="131" t="s">
        <v>60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51"/>
      <c r="K13" s="59"/>
      <c r="L13" s="58"/>
      <c r="M13" s="51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2:41" s="52" customFormat="1" ht="30" customHeight="1">
      <c r="B14" s="64" t="s">
        <v>7</v>
      </c>
      <c r="C14" s="20" t="s">
        <v>61</v>
      </c>
      <c r="D14" s="63">
        <v>16.97</v>
      </c>
      <c r="E14" s="63">
        <v>3.7</v>
      </c>
      <c r="F14" s="63">
        <v>11.39</v>
      </c>
      <c r="G14" s="63">
        <v>0.28000000000000003</v>
      </c>
      <c r="H14" s="63">
        <v>0.73</v>
      </c>
      <c r="I14" s="63">
        <v>1197</v>
      </c>
      <c r="J14" s="51"/>
      <c r="K14" s="51"/>
      <c r="L14" s="51"/>
      <c r="M14" s="51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s="52" customFormat="1" ht="30" customHeight="1">
      <c r="B15" s="155" t="s">
        <v>8</v>
      </c>
      <c r="C15" s="131" t="s">
        <v>57</v>
      </c>
      <c r="D15" s="154">
        <v>14.2</v>
      </c>
      <c r="E15" s="154">
        <v>2.21</v>
      </c>
      <c r="F15" s="154">
        <v>10.28</v>
      </c>
      <c r="G15" s="154">
        <v>0.14000000000000001</v>
      </c>
      <c r="H15" s="154">
        <v>0.52</v>
      </c>
      <c r="I15" s="154">
        <v>1197</v>
      </c>
      <c r="J15" s="51"/>
      <c r="K15" s="51"/>
      <c r="L15" s="51"/>
      <c r="M15" s="51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s="52" customFormat="1" ht="30" customHeight="1">
      <c r="B16" s="81" t="s">
        <v>9</v>
      </c>
      <c r="C16" s="20" t="s">
        <v>61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51"/>
      <c r="K16" s="51"/>
      <c r="L16" s="51"/>
      <c r="M16" s="51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</row>
    <row r="17" spans="2:41" s="52" customFormat="1" ht="30" customHeight="1">
      <c r="B17" s="155" t="s">
        <v>10</v>
      </c>
      <c r="C17" s="131" t="s">
        <v>61</v>
      </c>
      <c r="D17" s="154">
        <v>16.97</v>
      </c>
      <c r="E17" s="154">
        <v>3.7</v>
      </c>
      <c r="F17" s="154">
        <v>11.39</v>
      </c>
      <c r="G17" s="154">
        <v>0.28000000000000003</v>
      </c>
      <c r="H17" s="154">
        <v>0.73</v>
      </c>
      <c r="I17" s="154">
        <v>1197</v>
      </c>
      <c r="J17" s="51"/>
      <c r="K17" s="51"/>
      <c r="L17" s="51"/>
      <c r="M17" s="51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</row>
    <row r="18" spans="2:41" s="52" customFormat="1" ht="30" customHeight="1">
      <c r="B18" s="81" t="s">
        <v>11</v>
      </c>
      <c r="C18" s="20" t="s">
        <v>62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51"/>
      <c r="K18" s="51"/>
      <c r="L18" s="51"/>
      <c r="M18" s="51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</row>
    <row r="19" spans="2:41" s="52" customFormat="1" ht="30" customHeight="1">
      <c r="B19" s="155" t="s">
        <v>12</v>
      </c>
      <c r="C19" s="131" t="s">
        <v>63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51"/>
      <c r="K19" s="51"/>
      <c r="L19" s="51"/>
      <c r="M19" s="51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</row>
    <row r="20" spans="2:41" s="52" customFormat="1" ht="30" customHeight="1">
      <c r="B20" s="81" t="s">
        <v>13</v>
      </c>
      <c r="C20" s="20" t="s">
        <v>57</v>
      </c>
      <c r="D20" s="63">
        <v>14.2</v>
      </c>
      <c r="E20" s="63">
        <v>2.21</v>
      </c>
      <c r="F20" s="63">
        <v>10.28</v>
      </c>
      <c r="G20" s="63">
        <v>0.14000000000000001</v>
      </c>
      <c r="H20" s="63">
        <v>0.52</v>
      </c>
      <c r="I20" s="63">
        <v>1197</v>
      </c>
      <c r="J20" s="51"/>
      <c r="K20" s="51"/>
      <c r="L20" s="51"/>
      <c r="M20" s="51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</row>
    <row r="21" spans="2:41" s="52" customFormat="1" ht="30" customHeight="1">
      <c r="B21" s="150" t="s">
        <v>14</v>
      </c>
      <c r="C21" s="131" t="s">
        <v>57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51"/>
      <c r="K21" s="51"/>
      <c r="L21" s="51"/>
      <c r="M21" s="51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</row>
    <row r="22" spans="2:41" s="52" customFormat="1" ht="30" customHeight="1">
      <c r="B22" s="81" t="s">
        <v>15</v>
      </c>
      <c r="C22" s="20" t="s">
        <v>64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51"/>
      <c r="K22" s="51"/>
      <c r="L22" s="51"/>
      <c r="M22" s="51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</row>
    <row r="23" spans="2:41" ht="30" customHeight="1">
      <c r="B23" s="155" t="s">
        <v>16</v>
      </c>
      <c r="C23" s="131" t="s">
        <v>65</v>
      </c>
      <c r="D23" s="154">
        <v>15.5</v>
      </c>
      <c r="E23" s="154">
        <v>1.3</v>
      </c>
      <c r="F23" s="154">
        <v>4</v>
      </c>
      <c r="G23" s="154">
        <v>0.28000000000000003</v>
      </c>
      <c r="H23" s="154">
        <v>0.05</v>
      </c>
      <c r="I23" s="154">
        <v>1222.3800000000001</v>
      </c>
      <c r="AO23" s="51"/>
    </row>
    <row r="24" spans="2:41" ht="30" customHeight="1">
      <c r="B24" s="81" t="s">
        <v>17</v>
      </c>
      <c r="C24" s="20" t="s">
        <v>57</v>
      </c>
      <c r="D24" s="63">
        <v>14.2</v>
      </c>
      <c r="E24" s="63">
        <v>2.21</v>
      </c>
      <c r="F24" s="63">
        <v>10.28</v>
      </c>
      <c r="G24" s="63">
        <v>0.14000000000000001</v>
      </c>
      <c r="H24" s="63">
        <v>0.52</v>
      </c>
      <c r="I24" s="63">
        <v>1197</v>
      </c>
      <c r="AO24" s="51"/>
    </row>
    <row r="25" spans="2:41" ht="30" customHeight="1">
      <c r="B25" s="91"/>
      <c r="C25" s="91"/>
      <c r="D25" s="92"/>
      <c r="E25" s="92"/>
      <c r="F25" s="92"/>
      <c r="G25" s="92"/>
      <c r="H25" s="92"/>
      <c r="I25" s="92"/>
    </row>
    <row r="26" spans="2:41" s="1" customFormat="1" ht="25" customHeight="1">
      <c r="B26" s="294" t="s">
        <v>173</v>
      </c>
      <c r="C26" s="294"/>
      <c r="D26" s="294"/>
      <c r="E26" s="294"/>
      <c r="F26" s="294"/>
      <c r="G26" s="294"/>
      <c r="H26" s="294"/>
      <c r="I26" s="294"/>
    </row>
    <row r="27" spans="2:41" ht="25" customHeight="1">
      <c r="B27" s="273" t="s">
        <v>163</v>
      </c>
      <c r="C27" s="273"/>
      <c r="D27" s="273"/>
      <c r="E27" s="273"/>
      <c r="F27" s="273"/>
      <c r="G27" s="273"/>
      <c r="H27" s="273"/>
      <c r="I27" s="273"/>
    </row>
    <row r="28" spans="2:41" ht="30" customHeight="1">
      <c r="B28" s="8"/>
    </row>
    <row r="29" spans="2:41" s="230" customFormat="1" ht="30.75" customHeight="1">
      <c r="B29" s="229" t="s">
        <v>151</v>
      </c>
      <c r="C29" s="229"/>
      <c r="D29" s="229"/>
      <c r="E29" s="229"/>
      <c r="F29" s="229"/>
      <c r="G29" s="229"/>
      <c r="H29" s="291" t="s">
        <v>154</v>
      </c>
      <c r="I29" s="291"/>
    </row>
    <row r="30" spans="2:41" s="1" customFormat="1" ht="31" customHeight="1">
      <c r="B30" s="67"/>
    </row>
    <row r="31" spans="2:41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41" ht="30" customHeight="1">
      <c r="B32" s="10"/>
    </row>
    <row r="33" spans="2:2" ht="30" customHeight="1">
      <c r="B33" s="66"/>
    </row>
  </sheetData>
  <mergeCells count="10">
    <mergeCell ref="B27:I27"/>
    <mergeCell ref="G2:I2"/>
    <mergeCell ref="H29:I29"/>
    <mergeCell ref="B31:I31"/>
    <mergeCell ref="B8:B9"/>
    <mergeCell ref="D8:I8"/>
    <mergeCell ref="C8:C9"/>
    <mergeCell ref="B5:I5"/>
    <mergeCell ref="B6:I6"/>
    <mergeCell ref="B26:I26"/>
  </mergeCells>
  <phoneticPr fontId="0" type="noConversion"/>
  <hyperlinks>
    <hyperlink ref="B31" location="Índice!A1" display="Volver al índice"/>
    <hyperlink ref="H29" location="'4.j'!A1" display="Siguiente   "/>
    <hyperlink ref="B29" location="'4.h'!A1" display="  Atrás "/>
    <hyperlink ref="I29" location="'4.j'!A1" display="'4.j'!A1"/>
  </hyperlinks>
  <pageMargins left="0.70000000000000007" right="0.70000000000000007" top="1.5300000000000002" bottom="0.75000000000000011" header="0.30000000000000004" footer="0.30000000000000004"/>
  <pageSetup paperSize="9" scale="83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5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3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5.83203125" style="50" customWidth="1"/>
    <col min="3" max="3" width="19.33203125" style="50" customWidth="1"/>
    <col min="4" max="16384" width="12.83203125" style="50"/>
  </cols>
  <sheetData>
    <row r="1" spans="2:15" s="203" customFormat="1" ht="30.75" customHeight="1"/>
    <row r="2" spans="2:15" s="203" customFormat="1" ht="62" customHeight="1">
      <c r="B2" s="204"/>
      <c r="D2" s="205"/>
      <c r="G2" s="268" t="s">
        <v>193</v>
      </c>
      <c r="H2" s="268"/>
      <c r="I2" s="268"/>
      <c r="J2" s="205"/>
      <c r="K2" s="205"/>
      <c r="L2" s="205"/>
    </row>
    <row r="3" spans="2:15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5" s="1" customFormat="1" ht="30" customHeight="1">
      <c r="E4" s="2"/>
    </row>
    <row r="5" spans="2:15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37"/>
      <c r="K5" s="237"/>
      <c r="L5" s="237"/>
      <c r="M5" s="237"/>
      <c r="N5" s="238"/>
      <c r="O5" s="238"/>
    </row>
    <row r="6" spans="2:15" s="235" customFormat="1" ht="30" customHeight="1">
      <c r="B6" s="275" t="s">
        <v>171</v>
      </c>
      <c r="C6" s="275"/>
      <c r="D6" s="275"/>
      <c r="E6" s="275"/>
      <c r="F6" s="275"/>
      <c r="G6" s="275"/>
      <c r="H6" s="275"/>
      <c r="I6" s="275"/>
      <c r="J6" s="239"/>
      <c r="K6" s="239"/>
      <c r="L6" s="239"/>
      <c r="M6" s="239"/>
    </row>
    <row r="8" spans="2:15" ht="30" customHeight="1">
      <c r="B8" s="288" t="s">
        <v>55</v>
      </c>
      <c r="C8" s="279" t="s">
        <v>56</v>
      </c>
      <c r="D8" s="289" t="s">
        <v>50</v>
      </c>
      <c r="E8" s="289"/>
      <c r="F8" s="289"/>
      <c r="G8" s="289"/>
      <c r="H8" s="289"/>
      <c r="I8" s="289"/>
    </row>
    <row r="9" spans="2:15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</row>
    <row r="10" spans="2:15" ht="30" customHeight="1">
      <c r="B10" s="64" t="s">
        <v>3</v>
      </c>
      <c r="C10" s="20" t="s">
        <v>57</v>
      </c>
      <c r="D10" s="87"/>
      <c r="E10" s="87"/>
      <c r="F10" s="87"/>
      <c r="G10" s="87"/>
      <c r="H10" s="87"/>
      <c r="I10" s="84"/>
    </row>
    <row r="11" spans="2:15" ht="30" customHeight="1">
      <c r="B11" s="148" t="s">
        <v>4</v>
      </c>
      <c r="C11" s="131" t="s">
        <v>58</v>
      </c>
      <c r="D11" s="156"/>
      <c r="E11" s="156"/>
      <c r="F11" s="156"/>
      <c r="G11" s="156"/>
      <c r="H11" s="156"/>
      <c r="I11" s="157"/>
    </row>
    <row r="12" spans="2:15" ht="30" customHeight="1">
      <c r="B12" s="65" t="s">
        <v>5</v>
      </c>
      <c r="C12" s="20" t="s">
        <v>59</v>
      </c>
      <c r="D12" s="87"/>
      <c r="E12" s="87"/>
      <c r="F12" s="87"/>
      <c r="G12" s="87"/>
      <c r="H12" s="87"/>
      <c r="I12" s="84"/>
    </row>
    <row r="13" spans="2:15" ht="30" customHeight="1">
      <c r="B13" s="148" t="s">
        <v>6</v>
      </c>
      <c r="C13" s="131" t="s">
        <v>60</v>
      </c>
      <c r="D13" s="156"/>
      <c r="E13" s="156"/>
      <c r="F13" s="156"/>
      <c r="G13" s="156"/>
      <c r="H13" s="156"/>
      <c r="I13" s="157"/>
    </row>
    <row r="14" spans="2:15" ht="30" customHeight="1">
      <c r="B14" s="64" t="s">
        <v>7</v>
      </c>
      <c r="C14" s="20" t="s">
        <v>61</v>
      </c>
      <c r="D14" s="87"/>
      <c r="E14" s="87"/>
      <c r="F14" s="87"/>
      <c r="G14" s="87"/>
      <c r="H14" s="87"/>
      <c r="I14" s="84"/>
    </row>
    <row r="15" spans="2:15" ht="30" customHeight="1">
      <c r="B15" s="148" t="s">
        <v>8</v>
      </c>
      <c r="C15" s="131" t="s">
        <v>57</v>
      </c>
      <c r="D15" s="156">
        <v>14.2</v>
      </c>
      <c r="E15" s="156">
        <v>2.21</v>
      </c>
      <c r="F15" s="156">
        <v>10.28</v>
      </c>
      <c r="G15" s="156">
        <v>0.14000000000000001</v>
      </c>
      <c r="H15" s="156">
        <v>0.52</v>
      </c>
      <c r="I15" s="157">
        <v>1197</v>
      </c>
    </row>
    <row r="16" spans="2:15" ht="30" customHeight="1">
      <c r="B16" s="65" t="s">
        <v>9</v>
      </c>
      <c r="C16" s="20" t="s">
        <v>61</v>
      </c>
      <c r="D16" s="87"/>
      <c r="E16" s="87"/>
      <c r="F16" s="87"/>
      <c r="G16" s="87"/>
      <c r="H16" s="87"/>
      <c r="I16" s="84"/>
    </row>
    <row r="17" spans="2:16" ht="30" customHeight="1">
      <c r="B17" s="148" t="s">
        <v>10</v>
      </c>
      <c r="C17" s="131" t="s">
        <v>61</v>
      </c>
      <c r="D17" s="156"/>
      <c r="E17" s="156"/>
      <c r="F17" s="156"/>
      <c r="G17" s="156"/>
      <c r="H17" s="156"/>
      <c r="I17" s="157"/>
    </row>
    <row r="18" spans="2:16" ht="30" customHeight="1">
      <c r="B18" s="65" t="s">
        <v>11</v>
      </c>
      <c r="C18" s="20" t="s">
        <v>62</v>
      </c>
      <c r="D18" s="87"/>
      <c r="E18" s="87"/>
      <c r="F18" s="87"/>
      <c r="G18" s="87"/>
      <c r="H18" s="87"/>
      <c r="I18" s="84"/>
    </row>
    <row r="19" spans="2:16" ht="30" customHeight="1">
      <c r="B19" s="148" t="s">
        <v>12</v>
      </c>
      <c r="C19" s="131" t="s">
        <v>63</v>
      </c>
      <c r="D19" s="156"/>
      <c r="E19" s="156"/>
      <c r="F19" s="156"/>
      <c r="G19" s="156"/>
      <c r="H19" s="156"/>
      <c r="I19" s="157"/>
    </row>
    <row r="20" spans="2:16" ht="30" customHeight="1">
      <c r="B20" s="65" t="s">
        <v>13</v>
      </c>
      <c r="C20" s="20" t="s">
        <v>57</v>
      </c>
      <c r="D20" s="87"/>
      <c r="E20" s="87"/>
      <c r="F20" s="87"/>
      <c r="G20" s="87"/>
      <c r="H20" s="87"/>
      <c r="I20" s="84"/>
    </row>
    <row r="21" spans="2:16" ht="30" customHeight="1">
      <c r="B21" s="150" t="s">
        <v>14</v>
      </c>
      <c r="C21" s="131" t="s">
        <v>57</v>
      </c>
      <c r="D21" s="156"/>
      <c r="E21" s="156"/>
      <c r="F21" s="156"/>
      <c r="G21" s="156"/>
      <c r="H21" s="156"/>
      <c r="I21" s="157"/>
    </row>
    <row r="22" spans="2:16" ht="30" customHeight="1">
      <c r="B22" s="65" t="s">
        <v>15</v>
      </c>
      <c r="C22" s="20" t="s">
        <v>64</v>
      </c>
      <c r="D22" s="87"/>
      <c r="E22" s="87"/>
      <c r="F22" s="87"/>
      <c r="G22" s="87"/>
      <c r="H22" s="87"/>
      <c r="I22" s="84"/>
    </row>
    <row r="23" spans="2:16" ht="30" customHeight="1">
      <c r="B23" s="148" t="s">
        <v>16</v>
      </c>
      <c r="C23" s="131" t="s">
        <v>65</v>
      </c>
      <c r="D23" s="156"/>
      <c r="E23" s="156"/>
      <c r="F23" s="156"/>
      <c r="G23" s="156"/>
      <c r="H23" s="156"/>
      <c r="I23" s="157"/>
    </row>
    <row r="24" spans="2:16" ht="30" customHeight="1">
      <c r="B24" s="65" t="s">
        <v>17</v>
      </c>
      <c r="C24" s="20" t="s">
        <v>57</v>
      </c>
      <c r="D24" s="87">
        <v>14.2</v>
      </c>
      <c r="E24" s="87">
        <v>2.21</v>
      </c>
      <c r="F24" s="87">
        <v>10.28</v>
      </c>
      <c r="G24" s="87">
        <v>0.14000000000000001</v>
      </c>
      <c r="H24" s="87">
        <v>0.52</v>
      </c>
      <c r="I24" s="84">
        <v>1197</v>
      </c>
    </row>
    <row r="25" spans="2:16" s="95" customFormat="1" ht="30" customHeight="1">
      <c r="B25" s="91"/>
      <c r="C25" s="91"/>
      <c r="D25" s="96"/>
      <c r="E25" s="96"/>
      <c r="F25" s="96"/>
      <c r="G25" s="96"/>
      <c r="H25" s="96"/>
      <c r="I25" s="97"/>
    </row>
    <row r="26" spans="2:16" ht="25" customHeight="1">
      <c r="B26" s="294" t="s">
        <v>170</v>
      </c>
      <c r="C26" s="294"/>
      <c r="D26" s="294"/>
      <c r="E26" s="294"/>
      <c r="F26" s="294"/>
      <c r="G26" s="294"/>
      <c r="H26" s="294"/>
      <c r="I26" s="294"/>
    </row>
    <row r="27" spans="2:16" s="43" customFormat="1" ht="25" customHeight="1">
      <c r="B27" s="273" t="s">
        <v>163</v>
      </c>
      <c r="C27" s="273"/>
      <c r="D27" s="273"/>
      <c r="E27" s="273"/>
      <c r="F27" s="273"/>
      <c r="G27" s="273"/>
      <c r="H27" s="273"/>
      <c r="I27" s="273"/>
    </row>
    <row r="28" spans="2:16" ht="30" customHeight="1">
      <c r="B28" s="8"/>
    </row>
    <row r="29" spans="2:16" s="230" customFormat="1" ht="30.75" customHeight="1">
      <c r="B29" s="229" t="s">
        <v>151</v>
      </c>
      <c r="C29" s="229"/>
      <c r="D29" s="229"/>
      <c r="E29" s="229"/>
      <c r="F29" s="229"/>
      <c r="G29" s="229"/>
      <c r="H29" s="295" t="s">
        <v>152</v>
      </c>
      <c r="I29" s="295"/>
    </row>
    <row r="30" spans="2:16" s="1" customFormat="1" ht="31" customHeight="1">
      <c r="B30" s="67"/>
    </row>
    <row r="31" spans="2:16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16" ht="30" customHeight="1">
      <c r="B32" s="10"/>
    </row>
    <row r="33" s="66" customFormat="1" ht="30" customHeight="1"/>
  </sheetData>
  <mergeCells count="10">
    <mergeCell ref="B5:I5"/>
    <mergeCell ref="B6:I6"/>
    <mergeCell ref="G2:I2"/>
    <mergeCell ref="H29:I29"/>
    <mergeCell ref="B31:I31"/>
    <mergeCell ref="B26:I26"/>
    <mergeCell ref="B27:I27"/>
    <mergeCell ref="B8:B9"/>
    <mergeCell ref="C8:C9"/>
    <mergeCell ref="D8:I8"/>
  </mergeCells>
  <phoneticPr fontId="0" type="noConversion"/>
  <hyperlinks>
    <hyperlink ref="B31" location="Índice!A1" display="Volver al índice"/>
    <hyperlink ref="H29" location="'5.a'!A1" display="Siguiente   "/>
    <hyperlink ref="B29" location="'4.i'!A1" display="  Atrás "/>
  </hyperlinks>
  <pageMargins left="0.70000000000000007" right="0.70000000000000007" top="1.5300000000000002" bottom="0.75000000000000011" header="0.30000000000000004" footer="0.30000000000000004"/>
  <pageSetup paperSize="9" scale="83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1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W52"/>
  <sheetViews>
    <sheetView showGridLines="0" showZeros="0" workbookViewId="0">
      <pane xSplit="3" ySplit="7" topLeftCell="D8" activePane="bottomRight" state="frozen"/>
      <selection pane="topRight"/>
      <selection pane="bottomLeft"/>
      <selection pane="bottomRight"/>
    </sheetView>
  </sheetViews>
  <sheetFormatPr baseColWidth="10" defaultColWidth="13" defaultRowHeight="30" customHeight="1" x14ac:dyDescent="0"/>
  <cols>
    <col min="1" max="1" width="13" style="50"/>
    <col min="2" max="2" width="24.33203125" style="50" customWidth="1"/>
    <col min="3" max="3" width="21.6640625" style="51" customWidth="1"/>
    <col min="4" max="40" width="13" style="51"/>
    <col min="41" max="16384" width="13" style="50"/>
  </cols>
  <sheetData>
    <row r="1" spans="2:49" s="203" customFormat="1" ht="30.75" customHeight="1"/>
    <row r="2" spans="2:49" s="203" customFormat="1" ht="62" customHeight="1">
      <c r="B2" s="204"/>
      <c r="D2" s="205"/>
      <c r="H2" s="207"/>
      <c r="J2" s="205"/>
      <c r="K2" s="205"/>
      <c r="L2" s="205"/>
      <c r="AH2" s="205"/>
      <c r="AI2" s="205"/>
      <c r="AN2" s="205"/>
      <c r="AO2" s="205"/>
      <c r="AQ2" s="268" t="s">
        <v>193</v>
      </c>
      <c r="AR2" s="268"/>
      <c r="AS2" s="268"/>
      <c r="AT2" s="205"/>
      <c r="AU2" s="205"/>
    </row>
    <row r="3" spans="2:49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9" s="1" customFormat="1" ht="30" customHeight="1">
      <c r="E4" s="3"/>
    </row>
    <row r="6" spans="2:49" ht="30" customHeight="1">
      <c r="B6" s="288" t="s">
        <v>55</v>
      </c>
      <c r="C6" s="279" t="s">
        <v>56</v>
      </c>
      <c r="D6" s="287" t="s">
        <v>96</v>
      </c>
      <c r="E6" s="287"/>
      <c r="F6" s="287"/>
      <c r="G6" s="287"/>
      <c r="H6" s="287"/>
      <c r="I6" s="287"/>
      <c r="J6" s="287" t="s">
        <v>53</v>
      </c>
      <c r="K6" s="287"/>
      <c r="L6" s="287"/>
      <c r="M6" s="287"/>
      <c r="N6" s="287"/>
      <c r="O6" s="287"/>
      <c r="P6" s="287" t="s">
        <v>103</v>
      </c>
      <c r="Q6" s="287"/>
      <c r="R6" s="287"/>
      <c r="S6" s="287"/>
      <c r="T6" s="287"/>
      <c r="U6" s="287"/>
      <c r="V6" s="287" t="s">
        <v>104</v>
      </c>
      <c r="W6" s="287"/>
      <c r="X6" s="287"/>
      <c r="Y6" s="287"/>
      <c r="Z6" s="287"/>
      <c r="AA6" s="287"/>
      <c r="AB6" s="287" t="s">
        <v>105</v>
      </c>
      <c r="AC6" s="287"/>
      <c r="AD6" s="287"/>
      <c r="AE6" s="287"/>
      <c r="AF6" s="287"/>
      <c r="AG6" s="287"/>
      <c r="AH6" s="287" t="s">
        <v>86</v>
      </c>
      <c r="AI6" s="287"/>
      <c r="AJ6" s="287"/>
      <c r="AK6" s="287"/>
      <c r="AL6" s="287"/>
      <c r="AM6" s="287"/>
      <c r="AN6" s="287" t="s">
        <v>87</v>
      </c>
      <c r="AO6" s="287"/>
      <c r="AP6" s="287"/>
      <c r="AQ6" s="287"/>
      <c r="AR6" s="287"/>
      <c r="AS6" s="287"/>
      <c r="AU6" s="98"/>
      <c r="AV6" s="57"/>
      <c r="AW6" s="51"/>
    </row>
    <row r="7" spans="2:49" ht="30" customHeight="1">
      <c r="B7" s="288"/>
      <c r="C7" s="279"/>
      <c r="D7" s="167" t="s">
        <v>0</v>
      </c>
      <c r="E7" s="167" t="s">
        <v>1</v>
      </c>
      <c r="F7" s="167" t="s">
        <v>137</v>
      </c>
      <c r="G7" s="167" t="s">
        <v>138</v>
      </c>
      <c r="H7" s="167" t="s">
        <v>2</v>
      </c>
      <c r="I7" s="167" t="s">
        <v>139</v>
      </c>
      <c r="J7" s="167" t="s">
        <v>0</v>
      </c>
      <c r="K7" s="167" t="s">
        <v>1</v>
      </c>
      <c r="L7" s="167" t="s">
        <v>137</v>
      </c>
      <c r="M7" s="167" t="s">
        <v>138</v>
      </c>
      <c r="N7" s="167" t="s">
        <v>2</v>
      </c>
      <c r="O7" s="167" t="s">
        <v>139</v>
      </c>
      <c r="P7" s="167" t="s">
        <v>0</v>
      </c>
      <c r="Q7" s="167" t="s">
        <v>1</v>
      </c>
      <c r="R7" s="167" t="s">
        <v>137</v>
      </c>
      <c r="S7" s="167" t="s">
        <v>138</v>
      </c>
      <c r="T7" s="167" t="s">
        <v>2</v>
      </c>
      <c r="U7" s="167" t="s">
        <v>139</v>
      </c>
      <c r="V7" s="167" t="s">
        <v>0</v>
      </c>
      <c r="W7" s="167" t="s">
        <v>1</v>
      </c>
      <c r="X7" s="167" t="s">
        <v>137</v>
      </c>
      <c r="Y7" s="167" t="s">
        <v>138</v>
      </c>
      <c r="Z7" s="167" t="s">
        <v>2</v>
      </c>
      <c r="AA7" s="167" t="s">
        <v>139</v>
      </c>
      <c r="AB7" s="167" t="s">
        <v>0</v>
      </c>
      <c r="AC7" s="167" t="s">
        <v>1</v>
      </c>
      <c r="AD7" s="167" t="s">
        <v>137</v>
      </c>
      <c r="AE7" s="167" t="s">
        <v>138</v>
      </c>
      <c r="AF7" s="167" t="s">
        <v>2</v>
      </c>
      <c r="AG7" s="167" t="s">
        <v>139</v>
      </c>
      <c r="AH7" s="167" t="s">
        <v>0</v>
      </c>
      <c r="AI7" s="167" t="s">
        <v>1</v>
      </c>
      <c r="AJ7" s="167" t="s">
        <v>137</v>
      </c>
      <c r="AK7" s="167" t="s">
        <v>138</v>
      </c>
      <c r="AL7" s="167" t="s">
        <v>2</v>
      </c>
      <c r="AM7" s="167" t="s">
        <v>139</v>
      </c>
      <c r="AN7" s="167" t="s">
        <v>0</v>
      </c>
      <c r="AO7" s="167" t="s">
        <v>1</v>
      </c>
      <c r="AP7" s="167" t="s">
        <v>137</v>
      </c>
      <c r="AQ7" s="167" t="s">
        <v>138</v>
      </c>
      <c r="AR7" s="167" t="s">
        <v>2</v>
      </c>
      <c r="AS7" s="167" t="s">
        <v>139</v>
      </c>
      <c r="AU7" s="98"/>
      <c r="AV7" s="58"/>
      <c r="AW7" s="51"/>
    </row>
    <row r="8" spans="2:49" ht="30" customHeight="1">
      <c r="B8" s="64" t="s">
        <v>3</v>
      </c>
      <c r="C8" s="20" t="s">
        <v>57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0.225525</v>
      </c>
      <c r="W8" s="63">
        <v>0</v>
      </c>
      <c r="X8" s="63">
        <v>0.19642499999999999</v>
      </c>
      <c r="Y8" s="63">
        <v>0.13240499999999999</v>
      </c>
      <c r="Z8" s="63">
        <v>1.5823125E-2</v>
      </c>
      <c r="AA8" s="63">
        <v>42.195</v>
      </c>
      <c r="AB8" s="63">
        <v>21.960890522989423</v>
      </c>
      <c r="AC8" s="63">
        <v>3.4178569053384944</v>
      </c>
      <c r="AD8" s="63">
        <v>15.898447505375442</v>
      </c>
      <c r="AE8" s="63">
        <v>0.21651582205764222</v>
      </c>
      <c r="AF8" s="63">
        <v>0.80420162478552815</v>
      </c>
      <c r="AG8" s="63">
        <v>1851.210278592841</v>
      </c>
      <c r="AH8" s="63">
        <v>9.467358501057796E-2</v>
      </c>
      <c r="AI8" s="63">
        <v>1.4734410061505443E-2</v>
      </c>
      <c r="AJ8" s="63">
        <v>6.8538341824559243E-2</v>
      </c>
      <c r="AK8" s="63">
        <v>9.3340154235781094E-4</v>
      </c>
      <c r="AL8" s="63">
        <v>3.4669200144718695E-3</v>
      </c>
      <c r="AM8" s="63">
        <v>7.9805831871592829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U8" s="98"/>
      <c r="AV8" s="58"/>
      <c r="AW8" s="51"/>
    </row>
    <row r="9" spans="2:49" ht="30" customHeight="1">
      <c r="B9" s="150" t="s">
        <v>4</v>
      </c>
      <c r="C9" s="131" t="s">
        <v>58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154">
        <v>0</v>
      </c>
      <c r="U9" s="154">
        <v>0</v>
      </c>
      <c r="V9" s="154">
        <v>4.7774717298756002</v>
      </c>
      <c r="W9" s="154">
        <v>0.34650198273599997</v>
      </c>
      <c r="X9" s="154">
        <v>2.2279855013640004</v>
      </c>
      <c r="Y9" s="154">
        <v>1.3937798507471999</v>
      </c>
      <c r="Z9" s="154">
        <v>1.9784218110300001E-2</v>
      </c>
      <c r="AA9" s="154">
        <v>450.06477060383997</v>
      </c>
      <c r="AB9" s="154">
        <v>43.686731928084001</v>
      </c>
      <c r="AC9" s="154">
        <v>6.9073395428800008</v>
      </c>
      <c r="AD9" s="154">
        <v>16.430819798960002</v>
      </c>
      <c r="AE9" s="154">
        <v>0.379345278816</v>
      </c>
      <c r="AF9" s="154">
        <v>0.53633484835</v>
      </c>
      <c r="AG9" s="154">
        <v>1633.7540682654801</v>
      </c>
      <c r="AH9" s="154">
        <v>4.1858076000000004</v>
      </c>
      <c r="AI9" s="154">
        <v>0.7371936</v>
      </c>
      <c r="AJ9" s="154">
        <v>3.2168447999999996</v>
      </c>
      <c r="AK9" s="154">
        <v>7.8187200000000012E-2</v>
      </c>
      <c r="AL9" s="154">
        <v>8.2096559999999999E-2</v>
      </c>
      <c r="AM9" s="154">
        <v>341.33739120000007</v>
      </c>
      <c r="AN9" s="154">
        <v>0</v>
      </c>
      <c r="AO9" s="154">
        <v>0</v>
      </c>
      <c r="AP9" s="154">
        <v>0</v>
      </c>
      <c r="AQ9" s="154">
        <v>0</v>
      </c>
      <c r="AR9" s="154">
        <v>0</v>
      </c>
      <c r="AS9" s="154">
        <v>0</v>
      </c>
      <c r="AU9" s="98"/>
      <c r="AV9" s="58"/>
      <c r="AW9" s="51"/>
    </row>
    <row r="10" spans="2:49" ht="30" customHeight="1">
      <c r="B10" s="64" t="s">
        <v>5</v>
      </c>
      <c r="C10" s="20" t="s">
        <v>59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0.32240000000000002</v>
      </c>
      <c r="W10" s="63">
        <v>0</v>
      </c>
      <c r="X10" s="63">
        <v>0.28520000000000001</v>
      </c>
      <c r="Y10" s="63">
        <v>0.18848000000000001</v>
      </c>
      <c r="Z10" s="63">
        <v>4.2160000000000003E-2</v>
      </c>
      <c r="AA10" s="63">
        <v>60.015999999999998</v>
      </c>
      <c r="AB10" s="63">
        <v>60.917829599999997</v>
      </c>
      <c r="AC10" s="63">
        <v>9.4808734799999996</v>
      </c>
      <c r="AD10" s="63">
        <v>44.101076640000002</v>
      </c>
      <c r="AE10" s="63">
        <v>0.60059832000000002</v>
      </c>
      <c r="AF10" s="63">
        <v>2.2307937600000001</v>
      </c>
      <c r="AG10" s="63">
        <v>5135.1156360000004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U10" s="98"/>
      <c r="AW10" s="51"/>
    </row>
    <row r="11" spans="2:49" ht="30" customHeight="1">
      <c r="B11" s="150" t="s">
        <v>6</v>
      </c>
      <c r="C11" s="131" t="s">
        <v>60</v>
      </c>
      <c r="D11" s="154">
        <v>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10.69908</v>
      </c>
      <c r="K11" s="154">
        <v>1.826811</v>
      </c>
      <c r="L11" s="154">
        <v>0.58617300000000006</v>
      </c>
      <c r="M11" s="154">
        <v>3.9837000000000004E-2</v>
      </c>
      <c r="N11" s="154">
        <v>3.9837000000000004E-2</v>
      </c>
      <c r="O11" s="154">
        <v>123.819087</v>
      </c>
      <c r="P11" s="154">
        <v>1.3846274102722098</v>
      </c>
      <c r="Q11" s="154">
        <v>0.23641776526456348</v>
      </c>
      <c r="R11" s="154">
        <v>7.5859905988317891E-2</v>
      </c>
      <c r="S11" s="154">
        <v>5.1555275914390792E-3</v>
      </c>
      <c r="T11" s="154">
        <v>5.1555275914390792E-3</v>
      </c>
      <c r="U11" s="154">
        <v>16.024116258134292</v>
      </c>
      <c r="V11" s="154">
        <v>122.64398285278811</v>
      </c>
      <c r="W11" s="154">
        <v>17.337573891813378</v>
      </c>
      <c r="X11" s="154">
        <v>10.097446447658806</v>
      </c>
      <c r="Y11" s="154">
        <v>1.4001662879119636</v>
      </c>
      <c r="Z11" s="154">
        <v>0.19050148885421825</v>
      </c>
      <c r="AA11" s="154">
        <v>741.0774955588297</v>
      </c>
      <c r="AB11" s="154">
        <v>4.0583576417320257</v>
      </c>
      <c r="AC11" s="154">
        <v>0.71474744324033002</v>
      </c>
      <c r="AD11" s="154">
        <v>3.1188979341396212</v>
      </c>
      <c r="AE11" s="154">
        <v>7.5806547010338038E-2</v>
      </c>
      <c r="AF11" s="154">
        <v>0.14890571734173544</v>
      </c>
      <c r="AG11" s="154">
        <v>330.94431048034642</v>
      </c>
      <c r="AH11" s="154">
        <v>0</v>
      </c>
      <c r="AI11" s="154">
        <v>0</v>
      </c>
      <c r="AJ11" s="154">
        <v>0</v>
      </c>
      <c r="AK11" s="154">
        <v>0</v>
      </c>
      <c r="AL11" s="154">
        <v>0</v>
      </c>
      <c r="AM11" s="154">
        <v>0</v>
      </c>
      <c r="AN11" s="154">
        <v>0</v>
      </c>
      <c r="AO11" s="154">
        <v>0</v>
      </c>
      <c r="AP11" s="154">
        <v>0</v>
      </c>
      <c r="AQ11" s="154">
        <v>0</v>
      </c>
      <c r="AR11" s="154">
        <v>0</v>
      </c>
      <c r="AS11" s="154">
        <v>0</v>
      </c>
      <c r="AU11" s="99"/>
      <c r="AV11" s="58"/>
      <c r="AW11" s="51"/>
    </row>
    <row r="12" spans="2:49" ht="30" customHeight="1">
      <c r="B12" s="64" t="s">
        <v>7</v>
      </c>
      <c r="C12" s="20" t="s">
        <v>61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557.6687371999999</v>
      </c>
      <c r="W12" s="63">
        <v>74.075716</v>
      </c>
      <c r="X12" s="63">
        <v>47.4762433</v>
      </c>
      <c r="Y12" s="63">
        <v>0.48431861999999998</v>
      </c>
      <c r="Z12" s="63">
        <v>0.19965497999999998</v>
      </c>
      <c r="AA12" s="63">
        <v>2772.8426479999998</v>
      </c>
      <c r="AB12" s="63">
        <v>20.052081379999997</v>
      </c>
      <c r="AC12" s="63">
        <v>4.3519698000000009</v>
      </c>
      <c r="AD12" s="63">
        <v>13.295544900000001</v>
      </c>
      <c r="AE12" s="63">
        <v>0.32661772</v>
      </c>
      <c r="AF12" s="63">
        <v>0.85102853999999983</v>
      </c>
      <c r="AG12" s="63">
        <v>1396.0643620000001</v>
      </c>
      <c r="AH12" s="63">
        <v>0.41739411999999998</v>
      </c>
      <c r="AI12" s="63">
        <v>9.1005200000000008E-2</v>
      </c>
      <c r="AJ12" s="63">
        <v>0.28014844</v>
      </c>
      <c r="AK12" s="63">
        <v>6.8868800000000006E-3</v>
      </c>
      <c r="AL12" s="63">
        <v>1.7955079999999998E-2</v>
      </c>
      <c r="AM12" s="63">
        <v>29.441412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</row>
    <row r="13" spans="2:49" ht="30" customHeight="1">
      <c r="B13" s="150" t="s">
        <v>8</v>
      </c>
      <c r="C13" s="131" t="s">
        <v>57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6.1513974206492447E-2</v>
      </c>
      <c r="W13" s="154">
        <v>0</v>
      </c>
      <c r="X13" s="154">
        <v>5.357668721210633E-2</v>
      </c>
      <c r="Y13" s="154">
        <v>3.6114655824456859E-2</v>
      </c>
      <c r="Z13" s="154">
        <v>4.3158998031974545E-3</v>
      </c>
      <c r="AA13" s="154">
        <v>11.509066141859877</v>
      </c>
      <c r="AB13" s="154">
        <v>7.4685509470473201</v>
      </c>
      <c r="AC13" s="154">
        <v>1.1623589854207448</v>
      </c>
      <c r="AD13" s="154">
        <v>5.4068101222286238</v>
      </c>
      <c r="AE13" s="154">
        <v>7.3633600886382031E-2</v>
      </c>
      <c r="AF13" s="154">
        <v>0.2734962318637047</v>
      </c>
      <c r="AG13" s="154">
        <v>629.56728757856627</v>
      </c>
      <c r="AH13" s="154">
        <v>1.184378415110116</v>
      </c>
      <c r="AI13" s="154">
        <v>0.184329316717842</v>
      </c>
      <c r="AJ13" s="154">
        <v>0.85742324699521077</v>
      </c>
      <c r="AK13" s="154">
        <v>1.1676970289818046E-2</v>
      </c>
      <c r="AL13" s="154">
        <v>4.3371603933609885E-2</v>
      </c>
      <c r="AM13" s="154">
        <v>99.838095977944278</v>
      </c>
      <c r="AN13" s="154">
        <v>1.4034497167285231</v>
      </c>
      <c r="AO13" s="154">
        <v>0.21842421647676311</v>
      </c>
      <c r="AP13" s="154">
        <v>1.0160185273217759</v>
      </c>
      <c r="AQ13" s="154">
        <v>1.3836828193098118E-2</v>
      </c>
      <c r="AR13" s="154">
        <v>5.1393933288650141E-2</v>
      </c>
      <c r="AS13" s="154">
        <v>118.30488105098888</v>
      </c>
    </row>
    <row r="14" spans="2:49" ht="30" customHeight="1">
      <c r="B14" s="64" t="s">
        <v>9</v>
      </c>
      <c r="C14" s="20" t="s">
        <v>61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20.100497476499996</v>
      </c>
      <c r="AC14" s="63">
        <v>4.3825480650000008</v>
      </c>
      <c r="AD14" s="63">
        <v>13.4911412055</v>
      </c>
      <c r="AE14" s="63">
        <v>0.33165228600000002</v>
      </c>
      <c r="AF14" s="63">
        <v>0.86466488850000001</v>
      </c>
      <c r="AG14" s="63">
        <v>1417.8135226499999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</row>
    <row r="15" spans="2:49" ht="30" customHeight="1">
      <c r="B15" s="150" t="s">
        <v>10</v>
      </c>
      <c r="C15" s="131" t="s">
        <v>61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5.5175252853846146</v>
      </c>
      <c r="AC15" s="154">
        <v>1.2029960846153847</v>
      </c>
      <c r="AD15" s="154">
        <v>3.7032771361538463</v>
      </c>
      <c r="AE15" s="154">
        <v>9.1037541538461553E-2</v>
      </c>
      <c r="AF15" s="154">
        <v>0.23734787615384614</v>
      </c>
      <c r="AG15" s="154">
        <v>389.18549007692309</v>
      </c>
      <c r="AH15" s="154">
        <v>0.198336875</v>
      </c>
      <c r="AI15" s="154">
        <v>4.3243749999999997E-2</v>
      </c>
      <c r="AJ15" s="154">
        <v>0.13312062499999999</v>
      </c>
      <c r="AK15" s="154">
        <v>3.2725000000000007E-3</v>
      </c>
      <c r="AL15" s="154">
        <v>8.5318749999999995E-3</v>
      </c>
      <c r="AM15" s="154">
        <v>13.9899375</v>
      </c>
      <c r="AN15" s="154">
        <v>0</v>
      </c>
      <c r="AO15" s="154">
        <v>0</v>
      </c>
      <c r="AP15" s="154">
        <v>0</v>
      </c>
      <c r="AQ15" s="154">
        <v>0</v>
      </c>
      <c r="AR15" s="154">
        <v>0</v>
      </c>
      <c r="AS15" s="154">
        <v>0</v>
      </c>
    </row>
    <row r="16" spans="2:49" ht="30" customHeight="1">
      <c r="B16" s="64" t="s">
        <v>11</v>
      </c>
      <c r="C16" s="20" t="s">
        <v>62</v>
      </c>
      <c r="D16" s="63">
        <v>27.152144086306496</v>
      </c>
      <c r="E16" s="63">
        <v>2.6233831467896991</v>
      </c>
      <c r="F16" s="63">
        <v>1.3085370644003131</v>
      </c>
      <c r="G16" s="63">
        <v>4.9070139915011739E-2</v>
      </c>
      <c r="H16" s="63">
        <v>3.2713426610007826E-2</v>
      </c>
      <c r="I16" s="63">
        <v>204.45891631254889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7.9888899999999996</v>
      </c>
      <c r="Q16" s="63">
        <v>0.8926925</v>
      </c>
      <c r="R16" s="63">
        <v>6.5077949999999998</v>
      </c>
      <c r="S16" s="63">
        <v>4.2785680000000008</v>
      </c>
      <c r="T16" s="63">
        <v>0.95846100000000012</v>
      </c>
      <c r="U16" s="63">
        <v>1368.7407999999998</v>
      </c>
      <c r="V16" s="63">
        <v>6.4340849999999987</v>
      </c>
      <c r="W16" s="63">
        <v>3.6400000000000002E-2</v>
      </c>
      <c r="X16" s="63">
        <v>5.4008149999999997</v>
      </c>
      <c r="Y16" s="63">
        <v>3.6291989999999994</v>
      </c>
      <c r="Z16" s="63">
        <v>0.81758949999999986</v>
      </c>
      <c r="AA16" s="63">
        <v>1157.1769999999997</v>
      </c>
      <c r="AB16" s="63">
        <v>16.009896000000001</v>
      </c>
      <c r="AC16" s="63">
        <v>2.1839999999999998E-2</v>
      </c>
      <c r="AD16" s="63">
        <v>23.363949000000002</v>
      </c>
      <c r="AE16" s="63">
        <v>1.297086</v>
      </c>
      <c r="AF16" s="63">
        <v>0.64855139999999989</v>
      </c>
      <c r="AG16" s="63">
        <v>1817.3903999999998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</row>
    <row r="17" spans="2:45" ht="30" customHeight="1">
      <c r="B17" s="150" t="s">
        <v>12</v>
      </c>
      <c r="C17" s="131" t="s">
        <v>63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4.6995324586783775</v>
      </c>
      <c r="AC17" s="154">
        <v>0.8262471303851352</v>
      </c>
      <c r="AD17" s="154">
        <v>3.6120882340942564</v>
      </c>
      <c r="AE17" s="154">
        <v>8.8558466142905384E-2</v>
      </c>
      <c r="AF17" s="154">
        <v>0.1732158317123573</v>
      </c>
      <c r="AG17" s="154">
        <v>383.19169929711143</v>
      </c>
      <c r="AH17" s="154">
        <v>0</v>
      </c>
      <c r="AI17" s="154">
        <v>0</v>
      </c>
      <c r="AJ17" s="154">
        <v>0</v>
      </c>
      <c r="AK17" s="154">
        <v>0</v>
      </c>
      <c r="AL17" s="154">
        <v>0</v>
      </c>
      <c r="AM17" s="154">
        <v>0</v>
      </c>
      <c r="AN17" s="154">
        <v>0</v>
      </c>
      <c r="AO17" s="154">
        <v>0</v>
      </c>
      <c r="AP17" s="154">
        <v>0</v>
      </c>
      <c r="AQ17" s="154">
        <v>0</v>
      </c>
      <c r="AR17" s="154">
        <v>0</v>
      </c>
      <c r="AS17" s="154">
        <v>0</v>
      </c>
    </row>
    <row r="18" spans="2:45" ht="30" customHeight="1">
      <c r="B18" s="64" t="s">
        <v>13</v>
      </c>
      <c r="C18" s="20" t="s">
        <v>57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0.31232500000000002</v>
      </c>
      <c r="W18" s="63">
        <v>0</v>
      </c>
      <c r="X18" s="63">
        <v>0.27202500000000002</v>
      </c>
      <c r="Y18" s="63">
        <v>0.183365</v>
      </c>
      <c r="Z18" s="63">
        <v>2.1913124999999999E-2</v>
      </c>
      <c r="AA18" s="63">
        <v>58.435000000000002</v>
      </c>
      <c r="AB18" s="63">
        <v>14.472566246769464</v>
      </c>
      <c r="AC18" s="63">
        <v>2.2524205215042614</v>
      </c>
      <c r="AD18" s="63">
        <v>10.477322606816202</v>
      </c>
      <c r="AE18" s="63">
        <v>0.14268727285547358</v>
      </c>
      <c r="AF18" s="63">
        <v>0.52998129917747328</v>
      </c>
      <c r="AG18" s="63">
        <v>1219.9761829142992</v>
      </c>
      <c r="AH18" s="63">
        <v>0.39772844074386959</v>
      </c>
      <c r="AI18" s="63">
        <v>6.1899989721405056E-2</v>
      </c>
      <c r="AJ18" s="63">
        <v>0.28793298386246335</v>
      </c>
      <c r="AK18" s="63">
        <v>3.9212663171930805E-3</v>
      </c>
      <c r="AL18" s="63">
        <v>1.4564703463860015E-2</v>
      </c>
      <c r="AM18" s="63">
        <v>33.526827012000837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</row>
    <row r="19" spans="2:45" ht="30" customHeight="1">
      <c r="B19" s="150" t="s">
        <v>14</v>
      </c>
      <c r="C19" s="131" t="s">
        <v>57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41.801499999999997</v>
      </c>
      <c r="Q19" s="154">
        <v>10.5365</v>
      </c>
      <c r="R19" s="154">
        <v>2.7625000000000002</v>
      </c>
      <c r="S19" s="154">
        <v>0.18200000000000002</v>
      </c>
      <c r="T19" s="154">
        <v>0.20799999999999999</v>
      </c>
      <c r="U19" s="154">
        <v>613.6</v>
      </c>
      <c r="V19" s="154">
        <v>0.92069999999999996</v>
      </c>
      <c r="W19" s="154">
        <v>0</v>
      </c>
      <c r="X19" s="154">
        <v>0.80189999999999995</v>
      </c>
      <c r="Y19" s="154">
        <v>0.54054000000000002</v>
      </c>
      <c r="Z19" s="154">
        <v>6.4597500000000002E-2</v>
      </c>
      <c r="AA19" s="154">
        <v>172.26</v>
      </c>
      <c r="AB19" s="154">
        <v>60.776000000000003</v>
      </c>
      <c r="AC19" s="154">
        <v>9.4588000000000001</v>
      </c>
      <c r="AD19" s="154">
        <v>43.998399999999997</v>
      </c>
      <c r="AE19" s="154">
        <v>0.59919999999999995</v>
      </c>
      <c r="AF19" s="154">
        <v>2.2256</v>
      </c>
      <c r="AG19" s="154">
        <v>5123.16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</row>
    <row r="20" spans="2:45" ht="30" customHeight="1">
      <c r="B20" s="64" t="s">
        <v>15</v>
      </c>
      <c r="C20" s="20" t="s">
        <v>64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3.3591532979999998</v>
      </c>
      <c r="AC20" s="63">
        <v>0.59066960800000001</v>
      </c>
      <c r="AD20" s="63">
        <v>2.5820507939999997</v>
      </c>
      <c r="AE20" s="63">
        <v>6.3414073999999987E-2</v>
      </c>
      <c r="AF20" s="63">
        <v>0.12391513400000001</v>
      </c>
      <c r="AG20" s="63">
        <v>273.90734524999999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</row>
    <row r="21" spans="2:45" ht="30" customHeight="1">
      <c r="B21" s="150" t="s">
        <v>16</v>
      </c>
      <c r="C21" s="131" t="s">
        <v>65</v>
      </c>
      <c r="D21" s="154">
        <v>5.1177896716812352</v>
      </c>
      <c r="E21" s="154">
        <v>0.60637318384848771</v>
      </c>
      <c r="F21" s="154">
        <v>0.60637318384848771</v>
      </c>
      <c r="G21" s="154">
        <v>0.16978449147757657</v>
      </c>
      <c r="H21" s="154">
        <v>0.16978449147757657</v>
      </c>
      <c r="I21" s="154">
        <v>527.71445443966184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7.4938146454002735E-2</v>
      </c>
      <c r="W21" s="154">
        <v>0</v>
      </c>
      <c r="X21" s="154">
        <v>6.526870820187336E-2</v>
      </c>
      <c r="Y21" s="154">
        <v>4.3995944047188706E-2</v>
      </c>
      <c r="Z21" s="154">
        <v>5.2577570495953531E-3</v>
      </c>
      <c r="AA21" s="154">
        <v>14.020685465587608</v>
      </c>
      <c r="AB21" s="154">
        <v>18.72572614117782</v>
      </c>
      <c r="AC21" s="154">
        <v>1.5705447731310429</v>
      </c>
      <c r="AD21" s="154">
        <v>4.8324454557878243</v>
      </c>
      <c r="AE21" s="154">
        <v>0.33827118190514771</v>
      </c>
      <c r="AF21" s="154">
        <v>6.0405568197347805E-2</v>
      </c>
      <c r="AG21" s="154">
        <v>1476.7711690614804</v>
      </c>
      <c r="AH21" s="154">
        <v>3.7516916287337487</v>
      </c>
      <c r="AI21" s="154">
        <v>0.31465800757121759</v>
      </c>
      <c r="AJ21" s="154">
        <v>0.96817848483451574</v>
      </c>
      <c r="AK21" s="154">
        <v>6.7772493938416112E-2</v>
      </c>
      <c r="AL21" s="154">
        <v>1.2102231060431448E-2</v>
      </c>
      <c r="AM21" s="154">
        <v>295.87050407300387</v>
      </c>
      <c r="AN21" s="154">
        <v>0</v>
      </c>
      <c r="AO21" s="154">
        <v>0</v>
      </c>
      <c r="AP21" s="154">
        <v>0</v>
      </c>
      <c r="AQ21" s="154">
        <v>0</v>
      </c>
      <c r="AR21" s="154">
        <v>0</v>
      </c>
      <c r="AS21" s="154">
        <v>0</v>
      </c>
    </row>
    <row r="22" spans="2:45" ht="30" customHeight="1">
      <c r="B22" s="65" t="s">
        <v>17</v>
      </c>
      <c r="C22" s="20" t="s">
        <v>57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6.1067960682597997</v>
      </c>
      <c r="W22" s="63">
        <v>0</v>
      </c>
      <c r="X22" s="63">
        <v>5.3188223820327289</v>
      </c>
      <c r="Y22" s="63">
        <v>3.5852802723331725</v>
      </c>
      <c r="Z22" s="63">
        <v>0.42846069188596986</v>
      </c>
      <c r="AA22" s="63">
        <v>1142.5618450292527</v>
      </c>
      <c r="AB22" s="63">
        <v>45.623926285480024</v>
      </c>
      <c r="AC22" s="63">
        <v>7.1006251472472428</v>
      </c>
      <c r="AD22" s="63">
        <v>33.02915226864328</v>
      </c>
      <c r="AE22" s="63">
        <v>0.44981335774416931</v>
      </c>
      <c r="AF22" s="63">
        <v>1.6707353287640572</v>
      </c>
      <c r="AG22" s="63">
        <v>3845.9042087126468</v>
      </c>
      <c r="AH22" s="63">
        <v>1.7591728563700677</v>
      </c>
      <c r="AI22" s="63">
        <v>0.27378676144914432</v>
      </c>
      <c r="AJ22" s="63">
        <v>1.2735420396819928</v>
      </c>
      <c r="AK22" s="63">
        <v>1.7343957738859828E-2</v>
      </c>
      <c r="AL22" s="63">
        <v>6.4420414458622205E-2</v>
      </c>
      <c r="AM22" s="63">
        <v>148.29083866725151</v>
      </c>
      <c r="AN22" s="63">
        <v>0.28087633841202764</v>
      </c>
      <c r="AO22" s="63">
        <v>4.3713852668350782E-2</v>
      </c>
      <c r="AP22" s="63">
        <v>0.20333864499124252</v>
      </c>
      <c r="AQ22" s="63">
        <v>2.7692033364566109E-3</v>
      </c>
      <c r="AR22" s="63">
        <v>1.0285612392553125E-2</v>
      </c>
      <c r="AS22" s="63">
        <v>23.676688526704019</v>
      </c>
    </row>
    <row r="23" spans="2:45" ht="30" customHeight="1">
      <c r="B23" s="296" t="s">
        <v>18</v>
      </c>
      <c r="C23" s="296"/>
      <c r="D23" s="181">
        <f>SUM(D8:D22)</f>
        <v>32.269933757987729</v>
      </c>
      <c r="E23" s="181">
        <f t="shared" ref="E23:AS23" si="0">SUM(E8:E22)</f>
        <v>3.2297563306381867</v>
      </c>
      <c r="F23" s="181">
        <f t="shared" si="0"/>
        <v>1.914910248248801</v>
      </c>
      <c r="G23" s="181">
        <f t="shared" si="0"/>
        <v>0.21885463139258832</v>
      </c>
      <c r="H23" s="181">
        <f t="shared" si="0"/>
        <v>0.20249791808758438</v>
      </c>
      <c r="I23" s="181">
        <f t="shared" si="0"/>
        <v>732.17337075221076</v>
      </c>
      <c r="J23" s="181">
        <f t="shared" si="0"/>
        <v>10.69908</v>
      </c>
      <c r="K23" s="181">
        <f t="shared" si="0"/>
        <v>1.826811</v>
      </c>
      <c r="L23" s="181">
        <f t="shared" si="0"/>
        <v>0.58617300000000006</v>
      </c>
      <c r="M23" s="181">
        <f t="shared" si="0"/>
        <v>3.9837000000000004E-2</v>
      </c>
      <c r="N23" s="181">
        <f t="shared" si="0"/>
        <v>3.9837000000000004E-2</v>
      </c>
      <c r="O23" s="181">
        <f t="shared" si="0"/>
        <v>123.819087</v>
      </c>
      <c r="P23" s="181">
        <f t="shared" si="0"/>
        <v>51.175017410272204</v>
      </c>
      <c r="Q23" s="181">
        <f t="shared" si="0"/>
        <v>11.665610265264563</v>
      </c>
      <c r="R23" s="181">
        <f t="shared" si="0"/>
        <v>9.3461549059883176</v>
      </c>
      <c r="S23" s="181">
        <f t="shared" si="0"/>
        <v>4.4657235275914404</v>
      </c>
      <c r="T23" s="181">
        <f t="shared" si="0"/>
        <v>1.1716165275914392</v>
      </c>
      <c r="U23" s="181">
        <f t="shared" si="0"/>
        <v>1998.3649162581341</v>
      </c>
      <c r="V23" s="181">
        <f t="shared" si="0"/>
        <v>699.5484749715838</v>
      </c>
      <c r="W23" s="181">
        <f t="shared" si="0"/>
        <v>91.796191874549379</v>
      </c>
      <c r="X23" s="181">
        <f t="shared" si="0"/>
        <v>72.195708026469518</v>
      </c>
      <c r="Y23" s="181">
        <f t="shared" si="0"/>
        <v>11.617644630863982</v>
      </c>
      <c r="Z23" s="181">
        <f t="shared" si="0"/>
        <v>1.8100582857032808</v>
      </c>
      <c r="AA23" s="181">
        <f t="shared" si="0"/>
        <v>6622.1595107993708</v>
      </c>
      <c r="AB23" s="181">
        <f t="shared" si="0"/>
        <v>347.42926521184313</v>
      </c>
      <c r="AC23" s="181">
        <f t="shared" si="0"/>
        <v>53.441837486762644</v>
      </c>
      <c r="AD23" s="181">
        <f t="shared" si="0"/>
        <v>237.34142360169906</v>
      </c>
      <c r="AE23" s="181">
        <f t="shared" si="0"/>
        <v>5.0742374689565191</v>
      </c>
      <c r="AF23" s="181">
        <f t="shared" si="0"/>
        <v>11.37917804884605</v>
      </c>
      <c r="AG23" s="181">
        <f t="shared" si="0"/>
        <v>26923.955960879699</v>
      </c>
      <c r="AH23" s="181">
        <f t="shared" si="0"/>
        <v>11.98918352096838</v>
      </c>
      <c r="AI23" s="181">
        <f t="shared" si="0"/>
        <v>1.7208510355211142</v>
      </c>
      <c r="AJ23" s="181">
        <f t="shared" si="0"/>
        <v>7.0857289621987407</v>
      </c>
      <c r="AK23" s="181">
        <f t="shared" si="0"/>
        <v>0.18999466982664487</v>
      </c>
      <c r="AL23" s="181">
        <f t="shared" si="0"/>
        <v>0.24650938793099542</v>
      </c>
      <c r="AM23" s="181">
        <f t="shared" si="0"/>
        <v>970.27558961735974</v>
      </c>
      <c r="AN23" s="181">
        <f t="shared" si="0"/>
        <v>1.6843260551405508</v>
      </c>
      <c r="AO23" s="181">
        <f t="shared" si="0"/>
        <v>0.26213806914511389</v>
      </c>
      <c r="AP23" s="181">
        <f t="shared" si="0"/>
        <v>1.2193571723130183</v>
      </c>
      <c r="AQ23" s="181">
        <f t="shared" si="0"/>
        <v>1.660603152955473E-2</v>
      </c>
      <c r="AR23" s="181">
        <f t="shared" si="0"/>
        <v>6.1679545681203263E-2</v>
      </c>
      <c r="AS23" s="181">
        <f t="shared" si="0"/>
        <v>141.98156957769291</v>
      </c>
    </row>
    <row r="24" spans="2:45" ht="30" customHeight="1">
      <c r="B24" s="91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</row>
    <row r="25" spans="2:45" ht="25" customHeight="1">
      <c r="B25" s="91"/>
      <c r="C25" s="91"/>
      <c r="D25" s="297" t="s">
        <v>170</v>
      </c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</row>
    <row r="26" spans="2:45" s="43" customFormat="1" ht="25" customHeight="1">
      <c r="C26" s="100"/>
      <c r="D26" s="273" t="s">
        <v>163</v>
      </c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</row>
    <row r="27" spans="2:45" s="93" customFormat="1" ht="30" customHeight="1">
      <c r="C27" s="102"/>
      <c r="D27" s="103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</row>
    <row r="28" spans="2:45" ht="30" customHeight="1">
      <c r="C28" s="85"/>
      <c r="D28" s="10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</row>
    <row r="29" spans="2:45" ht="30" customHeight="1">
      <c r="B29" s="6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</row>
    <row r="30" spans="2:45" ht="30" customHeight="1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</row>
    <row r="31" spans="2:45" ht="30" customHeight="1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</row>
    <row r="32" spans="2:45" ht="30" customHeight="1">
      <c r="B32" s="287" t="s">
        <v>55</v>
      </c>
      <c r="C32" s="279" t="s">
        <v>56</v>
      </c>
      <c r="D32" s="289" t="s">
        <v>48</v>
      </c>
      <c r="E32" s="289"/>
      <c r="F32" s="289"/>
      <c r="G32" s="289"/>
      <c r="H32" s="289"/>
      <c r="I32" s="2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</row>
    <row r="33" spans="2:40" ht="30" customHeight="1">
      <c r="B33" s="287"/>
      <c r="C33" s="279"/>
      <c r="D33" s="169" t="s">
        <v>0</v>
      </c>
      <c r="E33" s="169" t="s">
        <v>1</v>
      </c>
      <c r="F33" s="167" t="s">
        <v>137</v>
      </c>
      <c r="G33" s="167" t="s">
        <v>138</v>
      </c>
      <c r="H33" s="167" t="s">
        <v>2</v>
      </c>
      <c r="I33" s="167" t="s">
        <v>139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2:40" ht="30" customHeight="1">
      <c r="B34" s="64" t="s">
        <v>3</v>
      </c>
      <c r="C34" s="20" t="s">
        <v>57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2:40" ht="30" customHeight="1">
      <c r="B35" s="155" t="s">
        <v>4</v>
      </c>
      <c r="C35" s="131" t="s">
        <v>58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2:40" ht="30" customHeight="1">
      <c r="B36" s="81" t="s">
        <v>5</v>
      </c>
      <c r="C36" s="20" t="s">
        <v>59</v>
      </c>
      <c r="D36" s="63"/>
      <c r="E36" s="63"/>
      <c r="F36" s="63"/>
      <c r="G36" s="63"/>
      <c r="H36" s="63"/>
      <c r="I36" s="63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2:40" ht="30" customHeight="1">
      <c r="B37" s="155" t="s">
        <v>6</v>
      </c>
      <c r="C37" s="131" t="s">
        <v>60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2:40" ht="30" customHeight="1">
      <c r="B38" s="64" t="s">
        <v>7</v>
      </c>
      <c r="C38" s="20" t="s">
        <v>61</v>
      </c>
      <c r="D38" s="63">
        <v>15.55</v>
      </c>
      <c r="E38" s="63">
        <v>2</v>
      </c>
      <c r="F38" s="63">
        <v>1.45</v>
      </c>
      <c r="G38" s="63">
        <v>0.04</v>
      </c>
      <c r="H38" s="63">
        <v>0.02</v>
      </c>
      <c r="I38" s="63">
        <v>196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2:40" ht="30" customHeight="1">
      <c r="B39" s="155" t="s">
        <v>8</v>
      </c>
      <c r="C39" s="131" t="s">
        <v>57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2:40" ht="30" customHeight="1">
      <c r="B40" s="81" t="s">
        <v>9</v>
      </c>
      <c r="C40" s="20" t="s">
        <v>61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2:40" ht="30" customHeight="1">
      <c r="B41" s="155" t="s">
        <v>10</v>
      </c>
      <c r="C41" s="131" t="s">
        <v>61</v>
      </c>
      <c r="D41" s="154"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2:40" ht="30" customHeight="1">
      <c r="B42" s="81" t="s">
        <v>11</v>
      </c>
      <c r="C42" s="20" t="s">
        <v>62</v>
      </c>
      <c r="D42" s="63"/>
      <c r="E42" s="63"/>
      <c r="F42" s="63"/>
      <c r="G42" s="63"/>
      <c r="H42" s="63"/>
      <c r="I42" s="63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2:40" ht="30" customHeight="1">
      <c r="B43" s="155" t="s">
        <v>12</v>
      </c>
      <c r="C43" s="131" t="s">
        <v>63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2:40" ht="30" customHeight="1">
      <c r="B44" s="81" t="s">
        <v>13</v>
      </c>
      <c r="C44" s="20" t="s">
        <v>57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2:40" ht="30" customHeight="1">
      <c r="B45" s="150" t="s">
        <v>14</v>
      </c>
      <c r="C45" s="131" t="s">
        <v>57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2:40" ht="30" customHeight="1">
      <c r="B46" s="81" t="s">
        <v>15</v>
      </c>
      <c r="C46" s="20" t="s">
        <v>64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2:40" ht="30" customHeight="1">
      <c r="B47" s="155" t="s">
        <v>16</v>
      </c>
      <c r="C47" s="131" t="s">
        <v>65</v>
      </c>
      <c r="D47" s="154">
        <v>2.11</v>
      </c>
      <c r="E47" s="154">
        <v>0.25</v>
      </c>
      <c r="F47" s="154">
        <v>0.25</v>
      </c>
      <c r="G47" s="154">
        <v>7.0000000000000007E-2</v>
      </c>
      <c r="H47" s="154">
        <v>7.0000000000000007E-2</v>
      </c>
      <c r="I47" s="154">
        <v>217.57</v>
      </c>
    </row>
    <row r="48" spans="2:40" ht="30" customHeight="1">
      <c r="B48" s="81" t="s">
        <v>17</v>
      </c>
      <c r="C48" s="20" t="s">
        <v>57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</row>
    <row r="50" spans="2:45" s="230" customFormat="1" ht="30.75" customHeight="1">
      <c r="B50" s="229" t="s">
        <v>148</v>
      </c>
      <c r="C50" s="229"/>
      <c r="D50" s="229"/>
      <c r="E50" s="229"/>
      <c r="F50" s="229"/>
      <c r="G50" s="229"/>
      <c r="N50" s="234"/>
      <c r="AR50" s="285" t="s">
        <v>154</v>
      </c>
      <c r="AS50" s="285"/>
    </row>
    <row r="51" spans="2:45" s="1" customFormat="1" ht="31" customHeight="1">
      <c r="B51" s="67"/>
    </row>
    <row r="52" spans="2:45" s="1" customFormat="1" ht="50" customHeight="1">
      <c r="B52" s="270" t="s">
        <v>66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</row>
  </sheetData>
  <mergeCells count="18">
    <mergeCell ref="AB6:AG6"/>
    <mergeCell ref="P6:U6"/>
    <mergeCell ref="AQ2:AS2"/>
    <mergeCell ref="AR50:AS50"/>
    <mergeCell ref="B52:AS52"/>
    <mergeCell ref="V6:AA6"/>
    <mergeCell ref="AH6:AM6"/>
    <mergeCell ref="B23:C23"/>
    <mergeCell ref="D25:S25"/>
    <mergeCell ref="D26:S26"/>
    <mergeCell ref="B32:B33"/>
    <mergeCell ref="C32:C33"/>
    <mergeCell ref="D32:I32"/>
    <mergeCell ref="AN6:AS6"/>
    <mergeCell ref="B6:B7"/>
    <mergeCell ref="D6:I6"/>
    <mergeCell ref="C6:C7"/>
    <mergeCell ref="J6:O6"/>
  </mergeCells>
  <phoneticPr fontId="0" type="noConversion"/>
  <hyperlinks>
    <hyperlink ref="B52" location="Índice!A1" display="Volver al índice"/>
    <hyperlink ref="AR50" location="'5.b'!A1" display="Siguiente   "/>
    <hyperlink ref="B50" location="'4.j'!A1" display="  Atrás "/>
    <hyperlink ref="AS50" location="'5.b'!A1" display="'5.b'!A1"/>
  </hyperlinks>
  <pageMargins left="0.70000000000000007" right="0.70000000000000007" top="1.5300000000000002" bottom="0.75000000000000011" header="0.30000000000000004" footer="0.30000000000000004"/>
  <pageSetup paperSize="9" scale="19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O34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5.6640625" style="50" customWidth="1"/>
    <col min="3" max="3" width="21.33203125" style="50" customWidth="1"/>
    <col min="4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Y2" s="268" t="s">
        <v>193</v>
      </c>
      <c r="Z2" s="268"/>
      <c r="AA2" s="268"/>
      <c r="AB2" s="205"/>
      <c r="AC2" s="205"/>
      <c r="AH2" s="205"/>
      <c r="AI2" s="205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</row>
    <row r="6" spans="2:41" s="1" customFormat="1" ht="30" customHeight="1">
      <c r="B6" s="275" t="s">
        <v>169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</row>
    <row r="8" spans="2:41" ht="30" customHeight="1">
      <c r="B8" s="288" t="s">
        <v>55</v>
      </c>
      <c r="C8" s="279" t="s">
        <v>56</v>
      </c>
      <c r="D8" s="288" t="s">
        <v>97</v>
      </c>
      <c r="E8" s="288"/>
      <c r="F8" s="288"/>
      <c r="G8" s="288"/>
      <c r="H8" s="288"/>
      <c r="I8" s="288"/>
      <c r="J8" s="288" t="s">
        <v>106</v>
      </c>
      <c r="K8" s="288"/>
      <c r="L8" s="288"/>
      <c r="M8" s="288"/>
      <c r="N8" s="288"/>
      <c r="O8" s="288"/>
      <c r="P8" s="288" t="s">
        <v>78</v>
      </c>
      <c r="Q8" s="288"/>
      <c r="R8" s="288"/>
      <c r="S8" s="288"/>
      <c r="T8" s="288"/>
      <c r="U8" s="288"/>
      <c r="V8" s="288" t="s">
        <v>79</v>
      </c>
      <c r="W8" s="288"/>
      <c r="X8" s="288"/>
      <c r="Y8" s="288"/>
      <c r="Z8" s="288"/>
      <c r="AA8" s="288"/>
    </row>
    <row r="9" spans="2:41" ht="30" customHeight="1">
      <c r="B9" s="288"/>
      <c r="C9" s="276"/>
      <c r="D9" s="168" t="s">
        <v>0</v>
      </c>
      <c r="E9" s="168" t="s">
        <v>1</v>
      </c>
      <c r="F9" s="168" t="s">
        <v>137</v>
      </c>
      <c r="G9" s="168" t="s">
        <v>138</v>
      </c>
      <c r="H9" s="168" t="s">
        <v>2</v>
      </c>
      <c r="I9" s="168" t="s">
        <v>139</v>
      </c>
      <c r="J9" s="168" t="s">
        <v>0</v>
      </c>
      <c r="K9" s="168" t="s">
        <v>1</v>
      </c>
      <c r="L9" s="168" t="s">
        <v>137</v>
      </c>
      <c r="M9" s="168" t="s">
        <v>138</v>
      </c>
      <c r="N9" s="168" t="s">
        <v>2</v>
      </c>
      <c r="O9" s="168" t="s">
        <v>139</v>
      </c>
      <c r="P9" s="168" t="s">
        <v>0</v>
      </c>
      <c r="Q9" s="168" t="s">
        <v>1</v>
      </c>
      <c r="R9" s="168" t="s">
        <v>137</v>
      </c>
      <c r="S9" s="168" t="s">
        <v>138</v>
      </c>
      <c r="T9" s="168" t="s">
        <v>2</v>
      </c>
      <c r="U9" s="168" t="s">
        <v>139</v>
      </c>
      <c r="V9" s="168" t="s">
        <v>0</v>
      </c>
      <c r="W9" s="168" t="s">
        <v>1</v>
      </c>
      <c r="X9" s="168" t="s">
        <v>137</v>
      </c>
      <c r="Y9" s="168" t="s">
        <v>138</v>
      </c>
      <c r="Z9" s="168" t="s">
        <v>2</v>
      </c>
      <c r="AA9" s="168" t="s">
        <v>139</v>
      </c>
    </row>
    <row r="10" spans="2:41" ht="30" customHeight="1">
      <c r="B10" s="64" t="s">
        <v>3</v>
      </c>
      <c r="C10" s="20" t="s">
        <v>57</v>
      </c>
      <c r="D10" s="107">
        <v>107.43620178056686</v>
      </c>
      <c r="E10" s="107">
        <v>27.080404771621659</v>
      </c>
      <c r="F10" s="107">
        <v>7.1000444342623092</v>
      </c>
      <c r="G10" s="107">
        <v>0.46776763331610516</v>
      </c>
      <c r="H10" s="107">
        <v>0.53459158093269155</v>
      </c>
      <c r="I10" s="107">
        <v>1577.04516375144</v>
      </c>
      <c r="J10" s="108">
        <v>15.801694967520707</v>
      </c>
      <c r="K10" s="108">
        <v>3.851353553996034</v>
      </c>
      <c r="L10" s="108">
        <v>0.16098905531173135</v>
      </c>
      <c r="M10" s="108">
        <v>2.476754697103559E-2</v>
      </c>
      <c r="N10" s="108">
        <v>6.1918867427588981E-2</v>
      </c>
      <c r="O10" s="107">
        <v>101.17542937668038</v>
      </c>
      <c r="P10" s="107">
        <v>22.328689239999999</v>
      </c>
      <c r="Q10" s="109">
        <v>5.6281768400000001</v>
      </c>
      <c r="R10" s="109">
        <v>1.475617</v>
      </c>
      <c r="S10" s="109">
        <v>9.7217120000000004E-2</v>
      </c>
      <c r="T10" s="109">
        <v>0.11110528</v>
      </c>
      <c r="U10" s="107">
        <v>327.76057600000001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52"/>
      <c r="AC10" s="52"/>
    </row>
    <row r="11" spans="2:41" ht="30" customHeight="1">
      <c r="B11" s="148" t="s">
        <v>4</v>
      </c>
      <c r="C11" s="131" t="s">
        <v>58</v>
      </c>
      <c r="D11" s="151">
        <v>363.12445671060004</v>
      </c>
      <c r="E11" s="151">
        <v>43.615302354779999</v>
      </c>
      <c r="F11" s="151">
        <v>14.2203867585</v>
      </c>
      <c r="G11" s="151">
        <v>0</v>
      </c>
      <c r="H11" s="151">
        <v>0</v>
      </c>
      <c r="I11" s="151">
        <v>2711.9011503905099</v>
      </c>
      <c r="J11" s="152">
        <v>48.366743246639999</v>
      </c>
      <c r="K11" s="152">
        <v>0</v>
      </c>
      <c r="L11" s="152">
        <v>0</v>
      </c>
      <c r="M11" s="152">
        <v>0</v>
      </c>
      <c r="N11" s="152">
        <v>0.53768293667999989</v>
      </c>
      <c r="O11" s="151">
        <v>34.930850093279993</v>
      </c>
      <c r="P11" s="151">
        <v>91.361805450000006</v>
      </c>
      <c r="Q11" s="153">
        <v>24.809737949999999</v>
      </c>
      <c r="R11" s="153">
        <v>18.776411175</v>
      </c>
      <c r="S11" s="153">
        <v>0</v>
      </c>
      <c r="T11" s="153">
        <v>0</v>
      </c>
      <c r="U11" s="151">
        <v>2818.3927772249999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52"/>
    </row>
    <row r="12" spans="2:41" ht="30" customHeight="1">
      <c r="B12" s="65" t="s">
        <v>5</v>
      </c>
      <c r="C12" s="20" t="s">
        <v>59</v>
      </c>
      <c r="D12" s="107">
        <v>892.87513000762033</v>
      </c>
      <c r="E12" s="107">
        <v>248.09710892019299</v>
      </c>
      <c r="F12" s="107">
        <v>66.785778901412996</v>
      </c>
      <c r="G12" s="107">
        <v>5.5308272689214997</v>
      </c>
      <c r="H12" s="107">
        <v>6.3625306176314984</v>
      </c>
      <c r="I12" s="107">
        <v>16276.434534254699</v>
      </c>
      <c r="J12" s="108">
        <v>17.369123943600002</v>
      </c>
      <c r="K12" s="108">
        <v>4.2333836571000001</v>
      </c>
      <c r="L12" s="108">
        <v>0.17695815930000003</v>
      </c>
      <c r="M12" s="108">
        <v>2.7224332200000003E-2</v>
      </c>
      <c r="N12" s="108">
        <v>6.8060830500000016E-2</v>
      </c>
      <c r="O12" s="107">
        <v>111.21139703700001</v>
      </c>
      <c r="P12" s="107">
        <v>21.999213775000001</v>
      </c>
      <c r="Q12" s="109">
        <v>1.0922411500000002</v>
      </c>
      <c r="R12" s="109">
        <v>10.666074650000001</v>
      </c>
      <c r="S12" s="109">
        <v>2.0579193250000003</v>
      </c>
      <c r="T12" s="109">
        <v>0.51936307500000012</v>
      </c>
      <c r="U12" s="107">
        <v>1412.2073350000003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52"/>
    </row>
    <row r="13" spans="2:41" ht="30" customHeight="1">
      <c r="B13" s="148" t="s">
        <v>6</v>
      </c>
      <c r="C13" s="131" t="s">
        <v>60</v>
      </c>
      <c r="D13" s="151">
        <v>184.99199999999999</v>
      </c>
      <c r="E13" s="151">
        <v>31.586400000000001</v>
      </c>
      <c r="F13" s="151">
        <v>10.135199999999999</v>
      </c>
      <c r="G13" s="151">
        <v>0.68880000000000008</v>
      </c>
      <c r="H13" s="151">
        <v>0.68880000000000008</v>
      </c>
      <c r="I13" s="151">
        <v>2140.8888000000002</v>
      </c>
      <c r="J13" s="152">
        <v>21.913100399999998</v>
      </c>
      <c r="K13" s="152">
        <v>3.2709533999999998</v>
      </c>
      <c r="L13" s="152">
        <v>0.19442730000000003</v>
      </c>
      <c r="M13" s="152">
        <v>2.28738E-2</v>
      </c>
      <c r="N13" s="152">
        <v>0.114369</v>
      </c>
      <c r="O13" s="151">
        <v>84.758865900000004</v>
      </c>
      <c r="P13" s="151">
        <v>51.331896</v>
      </c>
      <c r="Q13" s="153">
        <v>8.7646481999999999</v>
      </c>
      <c r="R13" s="153">
        <v>2.8123326</v>
      </c>
      <c r="S13" s="153">
        <v>0.19112940000000003</v>
      </c>
      <c r="T13" s="153">
        <v>0.19112940000000003</v>
      </c>
      <c r="U13" s="151">
        <v>594.05747939999992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52"/>
    </row>
    <row r="14" spans="2:41" ht="30" customHeight="1">
      <c r="B14" s="64" t="s">
        <v>7</v>
      </c>
      <c r="C14" s="20" t="s">
        <v>61</v>
      </c>
      <c r="D14" s="107">
        <v>961.67189819999999</v>
      </c>
      <c r="E14" s="107">
        <v>164.11446909</v>
      </c>
      <c r="F14" s="107">
        <v>52.81248432000001</v>
      </c>
      <c r="G14" s="107">
        <v>3.58222335</v>
      </c>
      <c r="H14" s="107">
        <v>3.58119912</v>
      </c>
      <c r="I14" s="107">
        <v>11140.419236279999</v>
      </c>
      <c r="J14" s="108">
        <v>68.593336480000005</v>
      </c>
      <c r="K14" s="108">
        <v>10.238880079999999</v>
      </c>
      <c r="L14" s="108">
        <v>0.60860475999999997</v>
      </c>
      <c r="M14" s="108">
        <v>7.1600559999999994E-2</v>
      </c>
      <c r="N14" s="108">
        <v>0.35800280000000007</v>
      </c>
      <c r="O14" s="107">
        <v>265.31587507999996</v>
      </c>
      <c r="P14" s="107">
        <v>859.85956250000004</v>
      </c>
      <c r="Q14" s="109">
        <v>146.79715200000001</v>
      </c>
      <c r="R14" s="109">
        <v>47.138363499999997</v>
      </c>
      <c r="S14" s="109">
        <v>3.2011840000000005</v>
      </c>
      <c r="T14" s="109">
        <v>3.2013670000000003</v>
      </c>
      <c r="U14" s="107">
        <v>9953.4886839999999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52"/>
    </row>
    <row r="15" spans="2:41" ht="30" customHeight="1">
      <c r="B15" s="148" t="s">
        <v>8</v>
      </c>
      <c r="C15" s="131" t="s">
        <v>57</v>
      </c>
      <c r="D15" s="151">
        <v>72.879238664576761</v>
      </c>
      <c r="E15" s="151">
        <v>18.369965149320315</v>
      </c>
      <c r="F15" s="151">
        <v>4.8163079509322229</v>
      </c>
      <c r="G15" s="151">
        <v>0.31730970029671118</v>
      </c>
      <c r="H15" s="151">
        <v>0.36263965748195559</v>
      </c>
      <c r="I15" s="151">
        <v>1069.786989571769</v>
      </c>
      <c r="J15" s="152">
        <v>16.059786003462669</v>
      </c>
      <c r="K15" s="152">
        <v>3.9142581873643336</v>
      </c>
      <c r="L15" s="152">
        <v>0.16361850943966669</v>
      </c>
      <c r="M15" s="152">
        <v>2.5172078375333338E-2</v>
      </c>
      <c r="N15" s="152">
        <v>6.293019593833335E-2</v>
      </c>
      <c r="O15" s="151">
        <v>102.82794016323669</v>
      </c>
      <c r="P15" s="151">
        <v>13.33043404</v>
      </c>
      <c r="Q15" s="153">
        <v>3.36007364</v>
      </c>
      <c r="R15" s="153">
        <v>0.88095699999999999</v>
      </c>
      <c r="S15" s="153">
        <v>5.8039520000000004E-2</v>
      </c>
      <c r="T15" s="153">
        <v>6.6330880000000009E-2</v>
      </c>
      <c r="U15" s="151">
        <v>195.676096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52"/>
    </row>
    <row r="16" spans="2:41" ht="30" customHeight="1">
      <c r="B16" s="65" t="s">
        <v>9</v>
      </c>
      <c r="C16" s="20" t="s">
        <v>61</v>
      </c>
      <c r="D16" s="107">
        <v>329.15196186000003</v>
      </c>
      <c r="E16" s="107">
        <v>33.030804000000003</v>
      </c>
      <c r="F16" s="107">
        <v>21.304868580000001</v>
      </c>
      <c r="G16" s="107">
        <v>0.66061607999999994</v>
      </c>
      <c r="H16" s="107">
        <v>0.33030803999999997</v>
      </c>
      <c r="I16" s="107">
        <v>3237.0187919999998</v>
      </c>
      <c r="J16" s="108">
        <v>38.374624959999998</v>
      </c>
      <c r="K16" s="108">
        <v>1.9666688000000001</v>
      </c>
      <c r="L16" s="108">
        <v>0.41791712000000003</v>
      </c>
      <c r="M16" s="108">
        <v>2.4583360000000002E-2</v>
      </c>
      <c r="N16" s="108">
        <v>2.4583360000000002E-2</v>
      </c>
      <c r="O16" s="107">
        <v>100.791776</v>
      </c>
      <c r="P16" s="107">
        <v>19.167863000000001</v>
      </c>
      <c r="Q16" s="109">
        <v>2.4653200000000002</v>
      </c>
      <c r="R16" s="109">
        <v>1.7873570000000001</v>
      </c>
      <c r="S16" s="109">
        <v>4.93064E-2</v>
      </c>
      <c r="T16" s="109">
        <v>0.246532</v>
      </c>
      <c r="U16" s="107">
        <v>241.60136</v>
      </c>
      <c r="V16" s="108">
        <v>0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52"/>
    </row>
    <row r="17" spans="2:28" ht="30" customHeight="1">
      <c r="B17" s="148" t="s">
        <v>10</v>
      </c>
      <c r="C17" s="131" t="s">
        <v>61</v>
      </c>
      <c r="D17" s="151">
        <v>49.051436979999998</v>
      </c>
      <c r="E17" s="151">
        <v>4.9223720000000002</v>
      </c>
      <c r="F17" s="151">
        <v>3.1749299399999997</v>
      </c>
      <c r="G17" s="151">
        <v>9.8447439999999997E-2</v>
      </c>
      <c r="H17" s="151">
        <v>4.9223719999999999E-2</v>
      </c>
      <c r="I17" s="151">
        <v>482.39245599999998</v>
      </c>
      <c r="J17" s="152">
        <v>6.2452175800000003</v>
      </c>
      <c r="K17" s="152">
        <v>0.32006240000000002</v>
      </c>
      <c r="L17" s="152">
        <v>6.8013260000000006E-2</v>
      </c>
      <c r="M17" s="152">
        <v>4.0007799999999998E-3</v>
      </c>
      <c r="N17" s="152">
        <v>4.0007799999999998E-3</v>
      </c>
      <c r="O17" s="151">
        <v>16.403198</v>
      </c>
      <c r="P17" s="151">
        <v>17.132212500000001</v>
      </c>
      <c r="Q17" s="153">
        <v>2.2035</v>
      </c>
      <c r="R17" s="153">
        <v>1.5975375000000001</v>
      </c>
      <c r="S17" s="153">
        <v>4.4069999999999998E-2</v>
      </c>
      <c r="T17" s="153">
        <v>2.2034999999999999E-2</v>
      </c>
      <c r="U17" s="151">
        <v>215.94300000000001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52"/>
    </row>
    <row r="18" spans="2:28" ht="30" customHeight="1">
      <c r="B18" s="65" t="s">
        <v>11</v>
      </c>
      <c r="C18" s="20" t="s">
        <v>62</v>
      </c>
      <c r="D18" s="107">
        <v>481.29627599999998</v>
      </c>
      <c r="E18" s="107">
        <v>43.611890965714281</v>
      </c>
      <c r="F18" s="107">
        <v>23.113098000000001</v>
      </c>
      <c r="G18" s="107">
        <v>0.9517158</v>
      </c>
      <c r="H18" s="107">
        <v>0.81575640000000005</v>
      </c>
      <c r="I18" s="107">
        <v>3657.3078599999999</v>
      </c>
      <c r="J18" s="108">
        <v>5.1743571428571427</v>
      </c>
      <c r="K18" s="108">
        <v>0.77174999999999994</v>
      </c>
      <c r="L18" s="108">
        <v>4.4549999999999999E-2</v>
      </c>
      <c r="M18" s="108">
        <v>5.4000000000000003E-3</v>
      </c>
      <c r="N18" s="108">
        <v>2.7192857142857151E-2</v>
      </c>
      <c r="O18" s="107">
        <v>20.009314285714282</v>
      </c>
      <c r="P18" s="107">
        <v>247.5536713693387</v>
      </c>
      <c r="Q18" s="109">
        <v>21.219307924532796</v>
      </c>
      <c r="R18" s="109">
        <v>29.494570042290768</v>
      </c>
      <c r="S18" s="109">
        <v>3.5334577815179102</v>
      </c>
      <c r="T18" s="109">
        <v>1.8252352804507113</v>
      </c>
      <c r="U18" s="107">
        <v>3907.1938178231649</v>
      </c>
      <c r="V18" s="108">
        <v>23.91702857142857</v>
      </c>
      <c r="W18" s="108">
        <v>3.5671999999999997</v>
      </c>
      <c r="X18" s="108">
        <v>0.20591999999999999</v>
      </c>
      <c r="Y18" s="108">
        <v>2.496E-2</v>
      </c>
      <c r="Z18" s="108">
        <v>0.12569142857142862</v>
      </c>
      <c r="AA18" s="108">
        <v>92.487497142857137</v>
      </c>
      <c r="AB18" s="52"/>
    </row>
    <row r="19" spans="2:28" ht="30" customHeight="1">
      <c r="B19" s="148" t="s">
        <v>12</v>
      </c>
      <c r="C19" s="131" t="s">
        <v>63</v>
      </c>
      <c r="D19" s="151">
        <v>17.532730000000001</v>
      </c>
      <c r="E19" s="151">
        <v>2.9589465714285712</v>
      </c>
      <c r="F19" s="151">
        <v>1.3588199999999999</v>
      </c>
      <c r="G19" s="151">
        <v>0.30329857142857142</v>
      </c>
      <c r="H19" s="151">
        <v>0.17810285714285715</v>
      </c>
      <c r="I19" s="151">
        <v>272.62126775000002</v>
      </c>
      <c r="J19" s="152">
        <v>28.93807142857143</v>
      </c>
      <c r="K19" s="152">
        <v>4.3160833333333333</v>
      </c>
      <c r="L19" s="152">
        <v>0.24915000000000001</v>
      </c>
      <c r="M19" s="152">
        <v>3.0200000000000001E-2</v>
      </c>
      <c r="N19" s="152">
        <v>0.15207857142857148</v>
      </c>
      <c r="O19" s="151">
        <v>111.90394285714285</v>
      </c>
      <c r="P19" s="151">
        <v>1.10592</v>
      </c>
      <c r="Q19" s="153">
        <v>0.13824</v>
      </c>
      <c r="R19" s="153">
        <v>0.66355200000000003</v>
      </c>
      <c r="S19" s="153">
        <v>0.37048320000000001</v>
      </c>
      <c r="T19" s="153">
        <v>0.1769472</v>
      </c>
      <c r="U19" s="151">
        <v>118.33344</v>
      </c>
      <c r="V19" s="152">
        <v>0</v>
      </c>
      <c r="W19" s="152">
        <v>0</v>
      </c>
      <c r="X19" s="152">
        <v>0</v>
      </c>
      <c r="Y19" s="152">
        <v>0</v>
      </c>
      <c r="Z19" s="152">
        <v>0</v>
      </c>
      <c r="AA19" s="152">
        <v>0</v>
      </c>
      <c r="AB19" s="52"/>
    </row>
    <row r="20" spans="2:28" ht="30" customHeight="1">
      <c r="B20" s="65" t="s">
        <v>13</v>
      </c>
      <c r="C20" s="20" t="s">
        <v>57</v>
      </c>
      <c r="D20" s="107">
        <v>129.75045752102812</v>
      </c>
      <c r="E20" s="107">
        <v>32.704943498924983</v>
      </c>
      <c r="F20" s="107">
        <v>8.5747075799155574</v>
      </c>
      <c r="G20" s="107">
        <v>0.56492191114737789</v>
      </c>
      <c r="H20" s="107">
        <v>0.64562504131128906</v>
      </c>
      <c r="I20" s="107">
        <v>1904.5938718683024</v>
      </c>
      <c r="J20" s="108">
        <v>16.372850851514663</v>
      </c>
      <c r="K20" s="108">
        <v>3.9905616103613322</v>
      </c>
      <c r="L20" s="108">
        <v>0.16680804159066664</v>
      </c>
      <c r="M20" s="108">
        <v>2.5662775629333331E-2</v>
      </c>
      <c r="N20" s="108">
        <v>6.4156939073333322E-2</v>
      </c>
      <c r="O20" s="107">
        <v>104.83243844582665</v>
      </c>
      <c r="P20" s="107">
        <v>15.34230808</v>
      </c>
      <c r="Q20" s="109">
        <v>3.86718728</v>
      </c>
      <c r="R20" s="109">
        <v>1.013914</v>
      </c>
      <c r="S20" s="109">
        <v>6.6799040000000004E-2</v>
      </c>
      <c r="T20" s="109">
        <v>7.6341759999999995E-2</v>
      </c>
      <c r="U20" s="107">
        <v>225.208192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52"/>
    </row>
    <row r="21" spans="2:28" ht="30" customHeight="1">
      <c r="B21" s="150" t="s">
        <v>14</v>
      </c>
      <c r="C21" s="131" t="s">
        <v>57</v>
      </c>
      <c r="D21" s="151">
        <v>502.1020649306999</v>
      </c>
      <c r="E21" s="151">
        <v>117.68004605369998</v>
      </c>
      <c r="F21" s="151">
        <v>43.433764432499999</v>
      </c>
      <c r="G21" s="151">
        <v>1.9298042127000001</v>
      </c>
      <c r="H21" s="151">
        <v>2.2450133081999994</v>
      </c>
      <c r="I21" s="151">
        <v>7875.8505500999991</v>
      </c>
      <c r="J21" s="152">
        <v>28.895147599999998</v>
      </c>
      <c r="K21" s="152">
        <v>7.0426260999999997</v>
      </c>
      <c r="L21" s="152">
        <v>0.29438629999999999</v>
      </c>
      <c r="M21" s="152">
        <v>4.5290200000000003E-2</v>
      </c>
      <c r="N21" s="152">
        <v>0.11322550000000001</v>
      </c>
      <c r="O21" s="151">
        <v>185.01046700000001</v>
      </c>
      <c r="P21" s="151">
        <v>42.992805239999996</v>
      </c>
      <c r="Q21" s="153">
        <v>4.9832930400000004</v>
      </c>
      <c r="R21" s="153">
        <v>13.87069464</v>
      </c>
      <c r="S21" s="153">
        <v>0.11109252</v>
      </c>
      <c r="T21" s="153">
        <v>0.19044432</v>
      </c>
      <c r="U21" s="151">
        <v>1517.206416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52"/>
    </row>
    <row r="22" spans="2:28" ht="30" customHeight="1">
      <c r="B22" s="65" t="s">
        <v>15</v>
      </c>
      <c r="C22" s="20" t="s">
        <v>64</v>
      </c>
      <c r="D22" s="107">
        <v>48.569987820000009</v>
      </c>
      <c r="E22" s="107">
        <v>7.8024847680000002</v>
      </c>
      <c r="F22" s="107">
        <v>4.2192802799999996</v>
      </c>
      <c r="G22" s="107">
        <v>1.1175743760000001</v>
      </c>
      <c r="H22" s="107">
        <v>0.62491976399999993</v>
      </c>
      <c r="I22" s="107">
        <v>834.86706050399994</v>
      </c>
      <c r="J22" s="108">
        <v>13.849707816000002</v>
      </c>
      <c r="K22" s="108">
        <v>2.0654594520000003</v>
      </c>
      <c r="L22" s="108">
        <v>0.11924451000000001</v>
      </c>
      <c r="M22" s="108">
        <v>1.4453880000000001E-2</v>
      </c>
      <c r="N22" s="108">
        <v>7.2992094000000007E-2</v>
      </c>
      <c r="O22" s="107">
        <v>53.558129645999998</v>
      </c>
      <c r="P22" s="107">
        <v>18.158044625000002</v>
      </c>
      <c r="Q22" s="109">
        <v>3.0253846000000002</v>
      </c>
      <c r="R22" s="109">
        <v>1.23113725</v>
      </c>
      <c r="S22" s="109">
        <v>0.2072812</v>
      </c>
      <c r="T22" s="109">
        <v>0.13434417500000001</v>
      </c>
      <c r="U22" s="107">
        <v>251.51425005000002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52"/>
    </row>
    <row r="23" spans="2:28" ht="30" customHeight="1">
      <c r="B23" s="148" t="s">
        <v>16</v>
      </c>
      <c r="C23" s="131" t="s">
        <v>65</v>
      </c>
      <c r="D23" s="151">
        <v>20.80924466287448</v>
      </c>
      <c r="E23" s="151">
        <v>2.4527461310809122</v>
      </c>
      <c r="F23" s="151">
        <v>2.6447985528535485</v>
      </c>
      <c r="G23" s="151">
        <v>0.9387349156083864</v>
      </c>
      <c r="H23" s="151">
        <v>0.67855901710486133</v>
      </c>
      <c r="I23" s="151">
        <v>2136.891082352201</v>
      </c>
      <c r="J23" s="152">
        <v>1.8107200000000001</v>
      </c>
      <c r="K23" s="152">
        <v>0.90536000000000005</v>
      </c>
      <c r="L23" s="152">
        <v>2.2634000000000001E-2</v>
      </c>
      <c r="M23" s="152">
        <v>4.5268000000000001E-3</v>
      </c>
      <c r="N23" s="152">
        <v>2.2634000000000001E-2</v>
      </c>
      <c r="O23" s="151">
        <v>16.7740574</v>
      </c>
      <c r="P23" s="151">
        <v>14.5649482</v>
      </c>
      <c r="Q23" s="153">
        <v>1.216655</v>
      </c>
      <c r="R23" s="153">
        <v>3.3205149999999999</v>
      </c>
      <c r="S23" s="153">
        <v>0.34066340000000001</v>
      </c>
      <c r="T23" s="153">
        <v>0.35119700000000004</v>
      </c>
      <c r="U23" s="151">
        <v>1259.5409134000001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52"/>
    </row>
    <row r="24" spans="2:28" ht="30" customHeight="1">
      <c r="B24" s="65" t="s">
        <v>17</v>
      </c>
      <c r="C24" s="20" t="s">
        <v>57</v>
      </c>
      <c r="D24" s="107">
        <v>1033.8663139098492</v>
      </c>
      <c r="E24" s="107">
        <v>260.59668711675721</v>
      </c>
      <c r="F24" s="107">
        <v>68.324239373609998</v>
      </c>
      <c r="G24" s="107">
        <v>4.5013616528496003</v>
      </c>
      <c r="H24" s="107">
        <v>5.1444133175424005</v>
      </c>
      <c r="I24" s="107">
        <v>15176.019286750081</v>
      </c>
      <c r="J24" s="108">
        <v>92.25893262671066</v>
      </c>
      <c r="K24" s="108">
        <v>22.486307246792329</v>
      </c>
      <c r="L24" s="108">
        <v>0.93994210356366659</v>
      </c>
      <c r="M24" s="108">
        <v>0.14460647747133332</v>
      </c>
      <c r="N24" s="108">
        <v>0.36151619367833332</v>
      </c>
      <c r="O24" s="107">
        <v>590.71746047039665</v>
      </c>
      <c r="P24" s="107">
        <v>109.33445996</v>
      </c>
      <c r="Q24" s="109">
        <v>27.558880360000003</v>
      </c>
      <c r="R24" s="109">
        <v>7.2254930000000002</v>
      </c>
      <c r="S24" s="109">
        <v>0.47603248000000004</v>
      </c>
      <c r="T24" s="109">
        <v>0.54403712000000004</v>
      </c>
      <c r="U24" s="107">
        <v>1604.909504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52"/>
    </row>
    <row r="25" spans="2:28" ht="30" customHeight="1">
      <c r="B25" s="296" t="s">
        <v>18</v>
      </c>
      <c r="C25" s="296"/>
      <c r="D25" s="178">
        <f>SUM(D10:D24)</f>
        <v>5195.1093990478148</v>
      </c>
      <c r="E25" s="178">
        <f t="shared" ref="E25:AA25" si="0">SUM(E10:E24)</f>
        <v>1038.6245713915207</v>
      </c>
      <c r="F25" s="178">
        <f t="shared" si="0"/>
        <v>332.01870910398668</v>
      </c>
      <c r="G25" s="178">
        <f t="shared" si="0"/>
        <v>21.653402912268252</v>
      </c>
      <c r="H25" s="178">
        <f t="shared" si="0"/>
        <v>22.241682441347553</v>
      </c>
      <c r="I25" s="178">
        <f t="shared" si="0"/>
        <v>70494.038101573009</v>
      </c>
      <c r="J25" s="179">
        <f t="shared" si="0"/>
        <v>420.02341504687723</v>
      </c>
      <c r="K25" s="179">
        <f t="shared" si="0"/>
        <v>69.373707820947359</v>
      </c>
      <c r="L25" s="179">
        <f t="shared" si="0"/>
        <v>3.6272431192057315</v>
      </c>
      <c r="M25" s="179">
        <f t="shared" si="0"/>
        <v>0.47036259064703551</v>
      </c>
      <c r="N25" s="179">
        <f t="shared" si="0"/>
        <v>2.0453449258690179</v>
      </c>
      <c r="O25" s="178">
        <f t="shared" si="0"/>
        <v>1900.2211417552774</v>
      </c>
      <c r="P25" s="178">
        <f t="shared" si="0"/>
        <v>1545.5638339793386</v>
      </c>
      <c r="Q25" s="180">
        <f t="shared" si="0"/>
        <v>257.12979798453279</v>
      </c>
      <c r="R25" s="180">
        <f t="shared" si="0"/>
        <v>141.95452635729075</v>
      </c>
      <c r="S25" s="180">
        <f t="shared" si="0"/>
        <v>10.804675386517912</v>
      </c>
      <c r="T25" s="180">
        <f t="shared" si="0"/>
        <v>7.6564094904507112</v>
      </c>
      <c r="U25" s="178">
        <f t="shared" si="0"/>
        <v>24643.033840898162</v>
      </c>
      <c r="V25" s="179">
        <f t="shared" si="0"/>
        <v>23.91702857142857</v>
      </c>
      <c r="W25" s="179">
        <f t="shared" si="0"/>
        <v>3.5671999999999997</v>
      </c>
      <c r="X25" s="179">
        <f t="shared" si="0"/>
        <v>0.20591999999999999</v>
      </c>
      <c r="Y25" s="179">
        <f t="shared" si="0"/>
        <v>2.496E-2</v>
      </c>
      <c r="Z25" s="179">
        <f t="shared" si="0"/>
        <v>0.12569142857142862</v>
      </c>
      <c r="AA25" s="179">
        <f t="shared" si="0"/>
        <v>92.487497142857137</v>
      </c>
    </row>
    <row r="26" spans="2:28" ht="30" customHeight="1">
      <c r="B26" s="91"/>
      <c r="C26" s="91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</row>
    <row r="27" spans="2:28" ht="25" customHeight="1">
      <c r="B27" s="272" t="s">
        <v>170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</row>
    <row r="28" spans="2:28" s="43" customFormat="1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</row>
    <row r="29" spans="2:28" ht="30" customHeight="1">
      <c r="B29" s="8"/>
    </row>
    <row r="30" spans="2:28" s="230" customFormat="1" ht="30.75" customHeight="1">
      <c r="B30" s="229" t="s">
        <v>148</v>
      </c>
      <c r="C30" s="229"/>
      <c r="D30" s="229"/>
      <c r="E30" s="229"/>
      <c r="F30" s="229"/>
      <c r="G30" s="229"/>
      <c r="N30" s="234"/>
      <c r="Z30" s="285" t="s">
        <v>152</v>
      </c>
      <c r="AA30" s="285"/>
    </row>
    <row r="31" spans="2:28" s="1" customFormat="1" ht="31" customHeight="1">
      <c r="B31" s="67"/>
    </row>
    <row r="32" spans="2:28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</row>
    <row r="33" spans="2:4" ht="30" customHeight="1">
      <c r="B33" s="10"/>
    </row>
    <row r="34" spans="2:4" s="66" customFormat="1" ht="30" customHeight="1">
      <c r="D34" s="106"/>
    </row>
  </sheetData>
  <mergeCells count="14">
    <mergeCell ref="B32:AA32"/>
    <mergeCell ref="B6:AA6"/>
    <mergeCell ref="B5:AA5"/>
    <mergeCell ref="B27:AA27"/>
    <mergeCell ref="B28:AA28"/>
    <mergeCell ref="Y2:AA2"/>
    <mergeCell ref="Z30:AA30"/>
    <mergeCell ref="B25:C25"/>
    <mergeCell ref="P8:U8"/>
    <mergeCell ref="V8:AA8"/>
    <mergeCell ref="B8:B9"/>
    <mergeCell ref="C8:C9"/>
    <mergeCell ref="D8:I8"/>
    <mergeCell ref="J8:O8"/>
  </mergeCells>
  <phoneticPr fontId="0" type="noConversion"/>
  <hyperlinks>
    <hyperlink ref="B32" location="Índice!A1" display="Volver al índice"/>
    <hyperlink ref="Z30" location="'5.c'!A1" display="Siguiente   "/>
    <hyperlink ref="B30" location="'5.a'!A1" display="  Atrás "/>
    <hyperlink ref="AA30" location="'5.c'!A1" display="'5.c'!A1"/>
  </hyperlinks>
  <pageMargins left="0.70000000000000007" right="0.70000000000000007" top="1.5300000000000002" bottom="0.75000000000000011" header="0.30000000000000004" footer="0.30000000000000004"/>
  <pageSetup paperSize="9" scale="32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O34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7.5" style="50" customWidth="1"/>
    <col min="3" max="3" width="19.33203125" style="50" customWidth="1"/>
    <col min="4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S2" s="268" t="s">
        <v>193</v>
      </c>
      <c r="T2" s="268"/>
      <c r="U2" s="268"/>
      <c r="V2" s="205"/>
      <c r="W2" s="205"/>
      <c r="AB2" s="205"/>
      <c r="AC2" s="205"/>
      <c r="AH2" s="205"/>
      <c r="AI2" s="205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</row>
    <row r="6" spans="2:41" s="1" customFormat="1" ht="30" customHeight="1">
      <c r="B6" s="275" t="s">
        <v>166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</row>
    <row r="8" spans="2:41" ht="30" customHeight="1">
      <c r="B8" s="288" t="s">
        <v>55</v>
      </c>
      <c r="C8" s="279" t="s">
        <v>56</v>
      </c>
      <c r="D8" s="288" t="s">
        <v>95</v>
      </c>
      <c r="E8" s="288"/>
      <c r="F8" s="288"/>
      <c r="G8" s="288"/>
      <c r="H8" s="288"/>
      <c r="I8" s="288"/>
      <c r="J8" s="288" t="s">
        <v>24</v>
      </c>
      <c r="K8" s="288"/>
      <c r="L8" s="288"/>
      <c r="M8" s="288"/>
      <c r="N8" s="288"/>
      <c r="O8" s="288"/>
      <c r="P8" s="288" t="s">
        <v>54</v>
      </c>
      <c r="Q8" s="288"/>
      <c r="R8" s="288"/>
      <c r="S8" s="288"/>
      <c r="T8" s="288"/>
      <c r="U8" s="288"/>
    </row>
    <row r="9" spans="2:41" ht="30" customHeight="1">
      <c r="B9" s="288"/>
      <c r="C9" s="276"/>
      <c r="D9" s="168" t="s">
        <v>0</v>
      </c>
      <c r="E9" s="168" t="s">
        <v>1</v>
      </c>
      <c r="F9" s="168" t="s">
        <v>137</v>
      </c>
      <c r="G9" s="168" t="s">
        <v>138</v>
      </c>
      <c r="H9" s="168" t="s">
        <v>2</v>
      </c>
      <c r="I9" s="168" t="s">
        <v>139</v>
      </c>
      <c r="J9" s="168" t="s">
        <v>0</v>
      </c>
      <c r="K9" s="168" t="s">
        <v>1</v>
      </c>
      <c r="L9" s="168" t="s">
        <v>137</v>
      </c>
      <c r="M9" s="168" t="s">
        <v>138</v>
      </c>
      <c r="N9" s="168" t="s">
        <v>2</v>
      </c>
      <c r="O9" s="168" t="s">
        <v>139</v>
      </c>
      <c r="P9" s="168" t="s">
        <v>0</v>
      </c>
      <c r="Q9" s="168" t="s">
        <v>1</v>
      </c>
      <c r="R9" s="168" t="s">
        <v>137</v>
      </c>
      <c r="S9" s="168" t="s">
        <v>138</v>
      </c>
      <c r="T9" s="168" t="s">
        <v>2</v>
      </c>
      <c r="U9" s="168" t="s">
        <v>139</v>
      </c>
    </row>
    <row r="10" spans="2:41" ht="30" customHeight="1">
      <c r="B10" s="64" t="s">
        <v>3</v>
      </c>
      <c r="C10" s="20" t="s">
        <v>57</v>
      </c>
      <c r="D10" s="110">
        <f>'5.a'!D8+'5.a'!J8+'5.a'!P8+'5.a'!V8+'5.a'!AB8+'5.a'!AH8+'5.a'!AN8</f>
        <v>22.281089108000003</v>
      </c>
      <c r="E10" s="110">
        <f>'5.a'!E8+'5.a'!K8+'5.a'!Q8+'5.a'!W8+'5.a'!AC8+'5.a'!AI8+'5.a'!AO8</f>
        <v>3.4325913153999998</v>
      </c>
      <c r="F10" s="110">
        <f>'5.a'!F8+'5.a'!L8+'5.a'!R8+'5.a'!X8+'5.a'!AD8+'5.a'!AJ8+'5.a'!AP8</f>
        <v>16.163410847200002</v>
      </c>
      <c r="G10" s="110">
        <f>'5.a'!G8+'5.a'!M8+'5.a'!S8+'5.a'!Y8+'5.a'!AE8+'5.a'!AK8+'5.a'!AQ8</f>
        <v>0.34985422360000001</v>
      </c>
      <c r="H10" s="110">
        <f>'5.a'!H8+'5.a'!N8+'5.a'!T8+'5.a'!Z8+'5.a'!AF8+'5.a'!AL8+'5.a'!AR8</f>
        <v>0.8234916698000001</v>
      </c>
      <c r="I10" s="110">
        <f>'5.a'!I8+'5.a'!O8+'5.a'!U8+'5.a'!AA8+'5.a'!AG8+'5.a'!AM8+'5.a'!AS8</f>
        <v>1901.3858617800001</v>
      </c>
      <c r="J10" s="110">
        <f>'5.b'!D10+'5.b'!J10+'5.b'!P10+'5.b'!V10</f>
        <v>145.56658598808755</v>
      </c>
      <c r="K10" s="110">
        <f>'5.b'!E10+'5.b'!K10+'5.b'!Q10+'5.b'!W10</f>
        <v>36.559935165617695</v>
      </c>
      <c r="L10" s="110">
        <f>'5.b'!F10+'5.b'!L10+'5.b'!R10+'5.b'!X10</f>
        <v>8.7366504895740409</v>
      </c>
      <c r="M10" s="110">
        <f>'5.b'!G10+'5.b'!M10+'5.b'!S10+'5.b'!Y10</f>
        <v>0.58975230028714076</v>
      </c>
      <c r="N10" s="110">
        <f>'5.b'!H10+'5.b'!N10+'5.b'!T10+'5.b'!Z10</f>
        <v>0.70761572836028053</v>
      </c>
      <c r="O10" s="110">
        <f>'5.b'!I10+'5.b'!O10+'5.b'!U10+'5.b'!AA10</f>
        <v>2005.9811691281202</v>
      </c>
      <c r="P10" s="110">
        <f>D10+J10</f>
        <v>167.84767509608756</v>
      </c>
      <c r="Q10" s="110">
        <f t="shared" ref="Q10:U24" si="0">E10+K10</f>
        <v>39.992526481017691</v>
      </c>
      <c r="R10" s="110">
        <f t="shared" si="0"/>
        <v>24.900061336774044</v>
      </c>
      <c r="S10" s="110">
        <f t="shared" si="0"/>
        <v>0.93960652388714072</v>
      </c>
      <c r="T10" s="110">
        <f t="shared" si="0"/>
        <v>1.5311073981602807</v>
      </c>
      <c r="U10" s="110">
        <f t="shared" si="0"/>
        <v>3907.3670309081203</v>
      </c>
      <c r="V10" s="111"/>
    </row>
    <row r="11" spans="2:41" ht="30" customHeight="1">
      <c r="B11" s="148" t="s">
        <v>4</v>
      </c>
      <c r="C11" s="131" t="s">
        <v>58</v>
      </c>
      <c r="D11" s="149">
        <f>'5.a'!D9+'5.a'!J9+'5.a'!P9+'5.a'!V9+'5.a'!AB9+'5.a'!AH9+'5.a'!AN9</f>
        <v>52.650011257959605</v>
      </c>
      <c r="E11" s="149">
        <f>'5.a'!E9+'5.a'!K9+'5.a'!Q9+'5.a'!W9+'5.a'!AC9+'5.a'!AI9+'5.a'!AO9</f>
        <v>7.9910351256160013</v>
      </c>
      <c r="F11" s="149">
        <f>'5.a'!F9+'5.a'!L9+'5.a'!R9+'5.a'!X9+'5.a'!AD9+'5.a'!AJ9+'5.a'!AP9</f>
        <v>21.875650100324002</v>
      </c>
      <c r="G11" s="149">
        <f>'5.a'!G9+'5.a'!M9+'5.a'!S9+'5.a'!Y9+'5.a'!AE9+'5.a'!AK9+'5.a'!AQ9</f>
        <v>1.8513123295631999</v>
      </c>
      <c r="H11" s="149">
        <f>'5.a'!H9+'5.a'!N9+'5.a'!T9+'5.a'!Z9+'5.a'!AF9+'5.a'!AL9+'5.a'!AR9</f>
        <v>0.63821562646029995</v>
      </c>
      <c r="I11" s="149">
        <f>'5.a'!I9+'5.a'!O9+'5.a'!U9+'5.a'!AA9+'5.a'!AG9+'5.a'!AM9+'5.a'!AS9</f>
        <v>2425.1562300693204</v>
      </c>
      <c r="J11" s="149">
        <f>'5.b'!D11+'5.b'!J11+'5.b'!P11+'5.b'!V11</f>
        <v>502.85300540724006</v>
      </c>
      <c r="K11" s="149">
        <f>'5.b'!E11+'5.b'!K11+'5.b'!Q11+'5.b'!W11</f>
        <v>68.425040304779998</v>
      </c>
      <c r="L11" s="149">
        <f>'5.b'!F11+'5.b'!L11+'5.b'!R11+'5.b'!X11</f>
        <v>32.996797933499998</v>
      </c>
      <c r="M11" s="149">
        <f>'5.b'!G11+'5.b'!M11+'5.b'!S11+'5.b'!Y11</f>
        <v>0</v>
      </c>
      <c r="N11" s="149">
        <f>'5.b'!H11+'5.b'!N11+'5.b'!T11+'5.b'!Z11</f>
        <v>0.53768293667999989</v>
      </c>
      <c r="O11" s="149">
        <f>'5.b'!I11+'5.b'!O11+'5.b'!U11+'5.b'!AA11</f>
        <v>5565.2247777087896</v>
      </c>
      <c r="P11" s="149">
        <f t="shared" ref="P11:P24" si="1">D11+J11</f>
        <v>555.50301666519965</v>
      </c>
      <c r="Q11" s="149">
        <f t="shared" si="0"/>
        <v>76.416075430396006</v>
      </c>
      <c r="R11" s="149">
        <f t="shared" si="0"/>
        <v>54.872448033824</v>
      </c>
      <c r="S11" s="149">
        <f t="shared" si="0"/>
        <v>1.8513123295631999</v>
      </c>
      <c r="T11" s="149">
        <f t="shared" si="0"/>
        <v>1.1758985631402998</v>
      </c>
      <c r="U11" s="149">
        <f t="shared" si="0"/>
        <v>7990.38100777811</v>
      </c>
      <c r="V11" s="111"/>
    </row>
    <row r="12" spans="2:41" ht="30" customHeight="1">
      <c r="B12" s="65" t="s">
        <v>5</v>
      </c>
      <c r="C12" s="20" t="s">
        <v>59</v>
      </c>
      <c r="D12" s="110">
        <f>'5.a'!D10+'5.a'!J10+'5.a'!P10+'5.a'!V10+'5.a'!AB10+'5.a'!AH10+'5.a'!AN10</f>
        <v>61.240229599999999</v>
      </c>
      <c r="E12" s="110">
        <f>'5.a'!E10+'5.a'!K10+'5.a'!Q10+'5.a'!W10+'5.a'!AC10+'5.a'!AI10+'5.a'!AO10</f>
        <v>9.4808734799999996</v>
      </c>
      <c r="F12" s="110">
        <f>'5.a'!F10+'5.a'!L10+'5.a'!R10+'5.a'!X10+'5.a'!AD10+'5.a'!AJ10+'5.a'!AP10</f>
        <v>44.386276640000006</v>
      </c>
      <c r="G12" s="110">
        <f>'5.a'!G10+'5.a'!M10+'5.a'!S10+'5.a'!Y10+'5.a'!AE10+'5.a'!AK10+'5.a'!AQ10</f>
        <v>0.78907832</v>
      </c>
      <c r="H12" s="110">
        <f>'5.a'!H10+'5.a'!N10+'5.a'!T10+'5.a'!Z10+'5.a'!AF10+'5.a'!AL10+'5.a'!AR10</f>
        <v>2.27295376</v>
      </c>
      <c r="I12" s="110">
        <f>'5.a'!I10+'5.a'!O10+'5.a'!U10+'5.a'!AA10+'5.a'!AG10+'5.a'!AM10+'5.a'!AS10</f>
        <v>5195.1316360000001</v>
      </c>
      <c r="J12" s="110">
        <f>'5.b'!D12+'5.b'!J12+'5.b'!P12+'5.b'!V12</f>
        <v>932.24346772622039</v>
      </c>
      <c r="K12" s="110">
        <f>'5.b'!E12+'5.b'!K12+'5.b'!Q12+'5.b'!W12</f>
        <v>253.42273372729301</v>
      </c>
      <c r="L12" s="110">
        <f>'5.b'!F12+'5.b'!L12+'5.b'!R12+'5.b'!X12</f>
        <v>77.628811710712995</v>
      </c>
      <c r="M12" s="110">
        <f>'5.b'!G12+'5.b'!M12+'5.b'!S12+'5.b'!Y12</f>
        <v>7.6159709261215003</v>
      </c>
      <c r="N12" s="110">
        <f>'5.b'!H12+'5.b'!N12+'5.b'!T12+'5.b'!Z12</f>
        <v>6.949954523131499</v>
      </c>
      <c r="O12" s="110">
        <f>'5.b'!I12+'5.b'!O12+'5.b'!U12+'5.b'!AA12</f>
        <v>17799.853266291699</v>
      </c>
      <c r="P12" s="110">
        <f t="shared" si="1"/>
        <v>993.48369732622041</v>
      </c>
      <c r="Q12" s="110">
        <f t="shared" si="0"/>
        <v>262.90360720729302</v>
      </c>
      <c r="R12" s="110">
        <f t="shared" si="0"/>
        <v>122.015088350713</v>
      </c>
      <c r="S12" s="110">
        <f t="shared" si="0"/>
        <v>8.4050492461215001</v>
      </c>
      <c r="T12" s="110">
        <f t="shared" si="0"/>
        <v>9.222908283131499</v>
      </c>
      <c r="U12" s="110">
        <f t="shared" si="0"/>
        <v>22994.984902291697</v>
      </c>
      <c r="V12" s="111"/>
    </row>
    <row r="13" spans="2:41" ht="30" customHeight="1">
      <c r="B13" s="148" t="s">
        <v>6</v>
      </c>
      <c r="C13" s="131" t="s">
        <v>60</v>
      </c>
      <c r="D13" s="149">
        <f>'5.a'!D11+'5.a'!J11+'5.a'!P11+'5.a'!V11+'5.a'!AB11+'5.a'!AH11+'5.a'!AN11</f>
        <v>138.78604790479233</v>
      </c>
      <c r="E13" s="149">
        <f>'5.a'!E11+'5.a'!K11+'5.a'!Q11+'5.a'!W11+'5.a'!AC11+'5.a'!AI11+'5.a'!AO11</f>
        <v>20.11555010031827</v>
      </c>
      <c r="F13" s="149">
        <f>'5.a'!F11+'5.a'!L11+'5.a'!R11+'5.a'!X11+'5.a'!AD11+'5.a'!AJ11+'5.a'!AP11</f>
        <v>13.878377287786744</v>
      </c>
      <c r="G13" s="149">
        <f>'5.a'!G11+'5.a'!M11+'5.a'!S11+'5.a'!Y11+'5.a'!AE11+'5.a'!AK11+'5.a'!AQ11</f>
        <v>1.5209653625137407</v>
      </c>
      <c r="H13" s="149">
        <f>'5.a'!H11+'5.a'!N11+'5.a'!T11+'5.a'!Z11+'5.a'!AF11+'5.a'!AL11+'5.a'!AR11</f>
        <v>0.38439973378739278</v>
      </c>
      <c r="I13" s="149">
        <f>'5.a'!I11+'5.a'!O11+'5.a'!U11+'5.a'!AA11+'5.a'!AG11+'5.a'!AM11+'5.a'!AS11</f>
        <v>1211.8650092973103</v>
      </c>
      <c r="J13" s="149">
        <f>'5.b'!D13+'5.b'!J13+'5.b'!P13+'5.b'!V13</f>
        <v>258.23699639999995</v>
      </c>
      <c r="K13" s="149">
        <f>'5.b'!E13+'5.b'!K13+'5.b'!Q13+'5.b'!W13</f>
        <v>43.622001600000004</v>
      </c>
      <c r="L13" s="149">
        <f>'5.b'!F13+'5.b'!L13+'5.b'!R13+'5.b'!X13</f>
        <v>13.141959899999998</v>
      </c>
      <c r="M13" s="149">
        <f>'5.b'!G13+'5.b'!M13+'5.b'!S13+'5.b'!Y13</f>
        <v>0.90280320000000003</v>
      </c>
      <c r="N13" s="149">
        <f>'5.b'!H13+'5.b'!N13+'5.b'!T13+'5.b'!Z13</f>
        <v>0.99429840000000003</v>
      </c>
      <c r="O13" s="149">
        <f>'5.b'!I13+'5.b'!O13+'5.b'!U13+'5.b'!AA13</f>
        <v>2819.7051452999999</v>
      </c>
      <c r="P13" s="149">
        <f t="shared" si="1"/>
        <v>397.02304430479228</v>
      </c>
      <c r="Q13" s="149">
        <f t="shared" si="0"/>
        <v>63.737551700318278</v>
      </c>
      <c r="R13" s="149">
        <f t="shared" si="0"/>
        <v>27.020337187786744</v>
      </c>
      <c r="S13" s="149">
        <f t="shared" si="0"/>
        <v>2.4237685625137408</v>
      </c>
      <c r="T13" s="149">
        <f t="shared" si="0"/>
        <v>1.3786981337873927</v>
      </c>
      <c r="U13" s="149">
        <f t="shared" si="0"/>
        <v>4031.5701545973102</v>
      </c>
      <c r="V13" s="111"/>
    </row>
    <row r="14" spans="2:41" ht="30" customHeight="1">
      <c r="B14" s="64" t="s">
        <v>7</v>
      </c>
      <c r="C14" s="20" t="s">
        <v>61</v>
      </c>
      <c r="D14" s="110">
        <f>'5.a'!D12+'5.a'!J12+'5.a'!P12+'5.a'!V12+'5.a'!AB12+'5.a'!AH12+'5.a'!AN12</f>
        <v>578.13821269999994</v>
      </c>
      <c r="E14" s="110">
        <f>'5.a'!E12+'5.a'!K12+'5.a'!Q12+'5.a'!W12+'5.a'!AC12+'5.a'!AI12+'5.a'!AO12</f>
        <v>78.518691000000004</v>
      </c>
      <c r="F14" s="110">
        <f>'5.a'!F12+'5.a'!L12+'5.a'!R12+'5.a'!X12+'5.a'!AD12+'5.a'!AJ12+'5.a'!AP12</f>
        <v>61.051936640000001</v>
      </c>
      <c r="G14" s="110">
        <f>'5.a'!G12+'5.a'!M12+'5.a'!S12+'5.a'!Y12+'5.a'!AE12+'5.a'!AK12+'5.a'!AQ12</f>
        <v>0.81782322000000007</v>
      </c>
      <c r="H14" s="110">
        <f>'5.a'!H12+'5.a'!N12+'5.a'!T12+'5.a'!Z12+'5.a'!AF12+'5.a'!AL12+'5.a'!AR12</f>
        <v>1.0686385999999997</v>
      </c>
      <c r="I14" s="110">
        <f>'5.a'!I12+'5.a'!O12+'5.a'!U12+'5.a'!AA12+'5.a'!AG12+'5.a'!AM12+'5.a'!AS12</f>
        <v>4198.348422</v>
      </c>
      <c r="J14" s="110">
        <f>'5.b'!D14+'5.b'!J14+'5.b'!P14+'5.b'!V14</f>
        <v>1890.1247971800001</v>
      </c>
      <c r="K14" s="110">
        <f>'5.b'!E14+'5.b'!K14+'5.b'!Q14+'5.b'!W14</f>
        <v>321.15050116999998</v>
      </c>
      <c r="L14" s="110">
        <f>'5.b'!F14+'5.b'!L14+'5.b'!R14+'5.b'!X14</f>
        <v>100.55945258</v>
      </c>
      <c r="M14" s="110">
        <f>'5.b'!G14+'5.b'!M14+'5.b'!S14+'5.b'!Y14</f>
        <v>6.8550079100000003</v>
      </c>
      <c r="N14" s="110">
        <f>'5.b'!H14+'5.b'!N14+'5.b'!T14+'5.b'!Z14</f>
        <v>7.1405689199999998</v>
      </c>
      <c r="O14" s="110">
        <f>'5.b'!I14+'5.b'!O14+'5.b'!U14+'5.b'!AA14</f>
        <v>21359.223795359998</v>
      </c>
      <c r="P14" s="110">
        <f t="shared" si="1"/>
        <v>2468.26300988</v>
      </c>
      <c r="Q14" s="110">
        <f t="shared" si="0"/>
        <v>399.66919216999997</v>
      </c>
      <c r="R14" s="110">
        <f t="shared" si="0"/>
        <v>161.61138922000001</v>
      </c>
      <c r="S14" s="110">
        <f t="shared" si="0"/>
        <v>7.6728311300000005</v>
      </c>
      <c r="T14" s="110">
        <f t="shared" si="0"/>
        <v>8.2092075199999996</v>
      </c>
      <c r="U14" s="110">
        <f t="shared" si="0"/>
        <v>25557.572217359997</v>
      </c>
      <c r="V14" s="111"/>
    </row>
    <row r="15" spans="2:41" ht="30" customHeight="1">
      <c r="B15" s="148" t="s">
        <v>8</v>
      </c>
      <c r="C15" s="131" t="s">
        <v>57</v>
      </c>
      <c r="D15" s="149">
        <f>'5.a'!D13+'5.a'!J13+'5.a'!P13+'5.a'!V13+'5.a'!AB13+'5.a'!AH13+'5.a'!AN13</f>
        <v>10.117893053092452</v>
      </c>
      <c r="E15" s="149">
        <f>'5.a'!E13+'5.a'!K13+'5.a'!Q13+'5.a'!W13+'5.a'!AC13+'5.a'!AI13+'5.a'!AO13</f>
        <v>1.5651125186153498</v>
      </c>
      <c r="F15" s="149">
        <f>'5.a'!F13+'5.a'!L13+'5.a'!R13+'5.a'!X13+'5.a'!AD13+'5.a'!AJ13+'5.a'!AP13</f>
        <v>7.3338285837577164</v>
      </c>
      <c r="G15" s="149">
        <f>'5.a'!G13+'5.a'!M13+'5.a'!S13+'5.a'!Y13+'5.a'!AE13+'5.a'!AK13+'5.a'!AQ13</f>
        <v>0.13526205519375506</v>
      </c>
      <c r="H15" s="149">
        <f>'5.a'!H13+'5.a'!N13+'5.a'!T13+'5.a'!Z13+'5.a'!AF13+'5.a'!AL13+'5.a'!AR13</f>
        <v>0.37257766888916222</v>
      </c>
      <c r="I15" s="149">
        <f>'5.a'!I13+'5.a'!O13+'5.a'!U13+'5.a'!AA13+'5.a'!AG13+'5.a'!AM13+'5.a'!AS13</f>
        <v>859.2193307493593</v>
      </c>
      <c r="J15" s="149">
        <f>'5.b'!D15+'5.b'!J15+'5.b'!P15+'5.b'!V15</f>
        <v>102.26945870803942</v>
      </c>
      <c r="K15" s="149">
        <f>'5.b'!E15+'5.b'!K15+'5.b'!Q15+'5.b'!W15</f>
        <v>25.644296976684647</v>
      </c>
      <c r="L15" s="149">
        <f>'5.b'!F15+'5.b'!L15+'5.b'!R15+'5.b'!X15</f>
        <v>5.8608834603718893</v>
      </c>
      <c r="M15" s="149">
        <f>'5.b'!G15+'5.b'!M15+'5.b'!S15+'5.b'!Y15</f>
        <v>0.40052129867204456</v>
      </c>
      <c r="N15" s="149">
        <f>'5.b'!H15+'5.b'!N15+'5.b'!T15+'5.b'!Z15</f>
        <v>0.49190073342028895</v>
      </c>
      <c r="O15" s="149">
        <f>'5.b'!I15+'5.b'!O15+'5.b'!U15+'5.b'!AA15</f>
        <v>1368.2910257350056</v>
      </c>
      <c r="P15" s="149">
        <f t="shared" si="1"/>
        <v>112.38735176113187</v>
      </c>
      <c r="Q15" s="149">
        <f t="shared" si="0"/>
        <v>27.209409495299997</v>
      </c>
      <c r="R15" s="149">
        <f t="shared" si="0"/>
        <v>13.194712044129606</v>
      </c>
      <c r="S15" s="149">
        <f t="shared" si="0"/>
        <v>0.53578335386579967</v>
      </c>
      <c r="T15" s="149">
        <f t="shared" si="0"/>
        <v>0.86447840230945117</v>
      </c>
      <c r="U15" s="149">
        <f t="shared" si="0"/>
        <v>2227.5103564843648</v>
      </c>
      <c r="V15" s="111"/>
    </row>
    <row r="16" spans="2:41" ht="30" customHeight="1">
      <c r="B16" s="65" t="s">
        <v>9</v>
      </c>
      <c r="C16" s="20" t="s">
        <v>61</v>
      </c>
      <c r="D16" s="110">
        <f>'5.a'!D14+'5.a'!J14+'5.a'!P14+'5.a'!V14+'5.a'!AB14+'5.a'!AH14+'5.a'!AN14</f>
        <v>20.100497476499996</v>
      </c>
      <c r="E16" s="110">
        <f>'5.a'!E14+'5.a'!K14+'5.a'!Q14+'5.a'!W14+'5.a'!AC14+'5.a'!AI14+'5.a'!AO14</f>
        <v>4.3825480650000008</v>
      </c>
      <c r="F16" s="110">
        <f>'5.a'!F14+'5.a'!L14+'5.a'!R14+'5.a'!X14+'5.a'!AD14+'5.a'!AJ14+'5.a'!AP14</f>
        <v>13.4911412055</v>
      </c>
      <c r="G16" s="110">
        <f>'5.a'!G14+'5.a'!M14+'5.a'!S14+'5.a'!Y14+'5.a'!AE14+'5.a'!AK14+'5.a'!AQ14</f>
        <v>0.33165228600000002</v>
      </c>
      <c r="H16" s="110">
        <f>'5.a'!H14+'5.a'!N14+'5.a'!T14+'5.a'!Z14+'5.a'!AF14+'5.a'!AL14+'5.a'!AR14</f>
        <v>0.86466488850000001</v>
      </c>
      <c r="I16" s="110">
        <f>'5.a'!I14+'5.a'!O14+'5.a'!U14+'5.a'!AA14+'5.a'!AG14+'5.a'!AM14+'5.a'!AS14</f>
        <v>1417.8135226499999</v>
      </c>
      <c r="J16" s="110">
        <f>'5.b'!D16+'5.b'!J16+'5.b'!P16+'5.b'!V16</f>
        <v>386.69444982000005</v>
      </c>
      <c r="K16" s="110">
        <f>'5.b'!E16+'5.b'!K16+'5.b'!Q16+'5.b'!W16</f>
        <v>37.462792800000003</v>
      </c>
      <c r="L16" s="110">
        <f>'5.b'!F16+'5.b'!L16+'5.b'!R16+'5.b'!X16</f>
        <v>23.510142699999999</v>
      </c>
      <c r="M16" s="110">
        <f>'5.b'!G16+'5.b'!M16+'5.b'!S16+'5.b'!Y16</f>
        <v>0.73450583999999997</v>
      </c>
      <c r="N16" s="110">
        <f>'5.b'!H16+'5.b'!N16+'5.b'!T16+'5.b'!Z16</f>
        <v>0.60142339999999994</v>
      </c>
      <c r="O16" s="110">
        <f>'5.b'!I16+'5.b'!O16+'5.b'!U16+'5.b'!AA16</f>
        <v>3579.411928</v>
      </c>
      <c r="P16" s="110">
        <f t="shared" si="1"/>
        <v>406.79494729650003</v>
      </c>
      <c r="Q16" s="110">
        <f t="shared" si="0"/>
        <v>41.845340865000004</v>
      </c>
      <c r="R16" s="110">
        <f t="shared" si="0"/>
        <v>37.001283905500003</v>
      </c>
      <c r="S16" s="110">
        <f t="shared" si="0"/>
        <v>1.0661581259999999</v>
      </c>
      <c r="T16" s="110">
        <f t="shared" si="0"/>
        <v>1.4660882884999999</v>
      </c>
      <c r="U16" s="110">
        <f t="shared" si="0"/>
        <v>4997.2254506499994</v>
      </c>
      <c r="V16" s="111"/>
    </row>
    <row r="17" spans="2:22" ht="30" customHeight="1">
      <c r="B17" s="148" t="s">
        <v>10</v>
      </c>
      <c r="C17" s="131" t="s">
        <v>61</v>
      </c>
      <c r="D17" s="149">
        <f>'5.a'!D15+'5.a'!J15+'5.a'!P15+'5.a'!V15+'5.a'!AB15+'5.a'!AH15+'5.a'!AN15</f>
        <v>5.7158621603846145</v>
      </c>
      <c r="E17" s="149">
        <f>'5.a'!E15+'5.a'!K15+'5.a'!Q15+'5.a'!W15+'5.a'!AC15+'5.a'!AI15+'5.a'!AO15</f>
        <v>1.2462398346153847</v>
      </c>
      <c r="F17" s="149">
        <f>'5.a'!F15+'5.a'!L15+'5.a'!R15+'5.a'!X15+'5.a'!AD15+'5.a'!AJ15+'5.a'!AP15</f>
        <v>3.8363977611538465</v>
      </c>
      <c r="G17" s="149">
        <f>'5.a'!G15+'5.a'!M15+'5.a'!S15+'5.a'!Y15+'5.a'!AE15+'5.a'!AK15+'5.a'!AQ15</f>
        <v>9.431004153846155E-2</v>
      </c>
      <c r="H17" s="149">
        <f>'5.a'!H15+'5.a'!N15+'5.a'!T15+'5.a'!Z15+'5.a'!AF15+'5.a'!AL15+'5.a'!AR15</f>
        <v>0.24587975115384614</v>
      </c>
      <c r="I17" s="149">
        <f>'5.a'!I15+'5.a'!O15+'5.a'!U15+'5.a'!AA15+'5.a'!AG15+'5.a'!AM15+'5.a'!AS15</f>
        <v>403.17542757692308</v>
      </c>
      <c r="J17" s="149">
        <f>'5.b'!D17+'5.b'!J17+'5.b'!P17+'5.b'!V17</f>
        <v>72.428867060000002</v>
      </c>
      <c r="K17" s="149">
        <f>'5.b'!E17+'5.b'!K17+'5.b'!Q17+'5.b'!W17</f>
        <v>7.4459344000000005</v>
      </c>
      <c r="L17" s="149">
        <f>'5.b'!F17+'5.b'!L17+'5.b'!R17+'5.b'!X17</f>
        <v>4.8404806999999996</v>
      </c>
      <c r="M17" s="149">
        <f>'5.b'!G17+'5.b'!M17+'5.b'!S17+'5.b'!Y17</f>
        <v>0.14651821999999998</v>
      </c>
      <c r="N17" s="149">
        <f>'5.b'!H17+'5.b'!N17+'5.b'!T17+'5.b'!Z17</f>
        <v>7.5259500000000007E-2</v>
      </c>
      <c r="O17" s="149">
        <f>'5.b'!I17+'5.b'!O17+'5.b'!U17+'5.b'!AA17</f>
        <v>714.738654</v>
      </c>
      <c r="P17" s="149">
        <f t="shared" si="1"/>
        <v>78.144729220384619</v>
      </c>
      <c r="Q17" s="149">
        <f t="shared" si="0"/>
        <v>8.6921742346153845</v>
      </c>
      <c r="R17" s="149">
        <f t="shared" si="0"/>
        <v>8.6768784611538461</v>
      </c>
      <c r="S17" s="149">
        <f t="shared" si="0"/>
        <v>0.24082826153846154</v>
      </c>
      <c r="T17" s="149">
        <f t="shared" si="0"/>
        <v>0.32113925115384612</v>
      </c>
      <c r="U17" s="149">
        <f t="shared" si="0"/>
        <v>1117.9140815769231</v>
      </c>
      <c r="V17" s="111"/>
    </row>
    <row r="18" spans="2:22" ht="30" customHeight="1">
      <c r="B18" s="65" t="s">
        <v>11</v>
      </c>
      <c r="C18" s="20" t="s">
        <v>62</v>
      </c>
      <c r="D18" s="110">
        <f>'5.a'!D16+'5.a'!J16+'5.a'!P16+'5.a'!V16+'5.a'!AB16+'5.a'!AH16+'5.a'!AN16</f>
        <v>57.585015086306498</v>
      </c>
      <c r="E18" s="110">
        <f>'5.a'!E16+'5.a'!K16+'5.a'!Q16+'5.a'!W16+'5.a'!AC16+'5.a'!AI16+'5.a'!AO16</f>
        <v>3.574315646789699</v>
      </c>
      <c r="F18" s="110">
        <f>'5.a'!F16+'5.a'!L16+'5.a'!R16+'5.a'!X16+'5.a'!AD16+'5.a'!AJ16+'5.a'!AP16</f>
        <v>36.581096064400313</v>
      </c>
      <c r="G18" s="110">
        <f>'5.a'!G16+'5.a'!M16+'5.a'!S16+'5.a'!Y16+'5.a'!AE16+'5.a'!AK16+'5.a'!AQ16</f>
        <v>9.2539231399150115</v>
      </c>
      <c r="H18" s="110">
        <f>'5.a'!H16+'5.a'!N16+'5.a'!T16+'5.a'!Z16+'5.a'!AF16+'5.a'!AL16+'5.a'!AR16</f>
        <v>2.4573153266100078</v>
      </c>
      <c r="I18" s="110">
        <f>'5.a'!I16+'5.a'!O16+'5.a'!U16+'5.a'!AA16+'5.a'!AG16+'5.a'!AM16+'5.a'!AS16</f>
        <v>4547.7671163125488</v>
      </c>
      <c r="J18" s="110">
        <f>'5.b'!D18+'5.b'!J18+'5.b'!P18+'5.b'!V18</f>
        <v>757.94133308362439</v>
      </c>
      <c r="K18" s="110">
        <f>'5.b'!E18+'5.b'!K18+'5.b'!Q18+'5.b'!W18</f>
        <v>69.170148890247077</v>
      </c>
      <c r="L18" s="110">
        <f>'5.b'!F18+'5.b'!L18+'5.b'!R18+'5.b'!X18</f>
        <v>52.858138042290769</v>
      </c>
      <c r="M18" s="110">
        <f>'5.b'!G18+'5.b'!M18+'5.b'!S18+'5.b'!Y18</f>
        <v>4.5155335815179107</v>
      </c>
      <c r="N18" s="110">
        <f>'5.b'!H18+'5.b'!N18+'5.b'!T18+'5.b'!Z18</f>
        <v>2.7938759661649972</v>
      </c>
      <c r="O18" s="110">
        <f>'5.b'!I18+'5.b'!O18+'5.b'!U18+'5.b'!AA18</f>
        <v>7676.9984892517359</v>
      </c>
      <c r="P18" s="110">
        <f t="shared" si="1"/>
        <v>815.52634816993088</v>
      </c>
      <c r="Q18" s="110">
        <f t="shared" si="0"/>
        <v>72.744464537036777</v>
      </c>
      <c r="R18" s="110">
        <f t="shared" si="0"/>
        <v>89.439234106691089</v>
      </c>
      <c r="S18" s="110">
        <f t="shared" si="0"/>
        <v>13.769456721432922</v>
      </c>
      <c r="T18" s="110">
        <f t="shared" si="0"/>
        <v>5.2511912927750046</v>
      </c>
      <c r="U18" s="110">
        <f t="shared" si="0"/>
        <v>12224.765605564284</v>
      </c>
      <c r="V18" s="111"/>
    </row>
    <row r="19" spans="2:22" ht="30" customHeight="1">
      <c r="B19" s="148" t="s">
        <v>12</v>
      </c>
      <c r="C19" s="131" t="s">
        <v>63</v>
      </c>
      <c r="D19" s="149">
        <f>'5.a'!D17+'5.a'!J17+'5.a'!P17+'5.a'!V17+'5.a'!AB17+'5.a'!AH17+'5.a'!AN17</f>
        <v>4.6995324586783775</v>
      </c>
      <c r="E19" s="149">
        <f>'5.a'!E17+'5.a'!K17+'5.a'!Q17+'5.a'!W17+'5.a'!AC17+'5.a'!AI17+'5.a'!AO17</f>
        <v>0.8262471303851352</v>
      </c>
      <c r="F19" s="149">
        <f>'5.a'!F17+'5.a'!L17+'5.a'!R17+'5.a'!X17+'5.a'!AD17+'5.a'!AJ17+'5.a'!AP17</f>
        <v>3.6120882340942564</v>
      </c>
      <c r="G19" s="149">
        <f>'5.a'!G17+'5.a'!M17+'5.a'!S17+'5.a'!Y17+'5.a'!AE17+'5.a'!AK17+'5.a'!AQ17</f>
        <v>8.8558466142905384E-2</v>
      </c>
      <c r="H19" s="149">
        <f>'5.a'!H17+'5.a'!N17+'5.a'!T17+'5.a'!Z17+'5.a'!AF17+'5.a'!AL17+'5.a'!AR17</f>
        <v>0.1732158317123573</v>
      </c>
      <c r="I19" s="149">
        <f>'5.a'!I17+'5.a'!O17+'5.a'!U17+'5.a'!AA17+'5.a'!AG17+'5.a'!AM17+'5.a'!AS17</f>
        <v>383.19169929711143</v>
      </c>
      <c r="J19" s="149">
        <f>'5.b'!D19+'5.b'!J19+'5.b'!P19+'5.b'!V19</f>
        <v>47.576721428571432</v>
      </c>
      <c r="K19" s="149">
        <f>'5.b'!E19+'5.b'!K19+'5.b'!Q19+'5.b'!W19</f>
        <v>7.4132699047619042</v>
      </c>
      <c r="L19" s="149">
        <f>'5.b'!F19+'5.b'!L19+'5.b'!R19+'5.b'!X19</f>
        <v>2.271522</v>
      </c>
      <c r="M19" s="149">
        <f>'5.b'!G19+'5.b'!M19+'5.b'!S19+'5.b'!Y19</f>
        <v>0.70398177142857143</v>
      </c>
      <c r="N19" s="149">
        <f>'5.b'!H19+'5.b'!N19+'5.b'!T19+'5.b'!Z19</f>
        <v>0.5071286285714286</v>
      </c>
      <c r="O19" s="149">
        <f>'5.b'!I19+'5.b'!O19+'5.b'!U19+'5.b'!AA19</f>
        <v>502.85865060714286</v>
      </c>
      <c r="P19" s="149">
        <f t="shared" si="1"/>
        <v>52.276253887249808</v>
      </c>
      <c r="Q19" s="149">
        <f t="shared" si="0"/>
        <v>8.2395170351470401</v>
      </c>
      <c r="R19" s="149">
        <f t="shared" si="0"/>
        <v>5.883610234094256</v>
      </c>
      <c r="S19" s="149">
        <f t="shared" si="0"/>
        <v>0.79254023757147685</v>
      </c>
      <c r="T19" s="149">
        <f t="shared" si="0"/>
        <v>0.68034446028378592</v>
      </c>
      <c r="U19" s="149">
        <f t="shared" si="0"/>
        <v>886.05034990425429</v>
      </c>
      <c r="V19" s="111"/>
    </row>
    <row r="20" spans="2:22" ht="30" customHeight="1">
      <c r="B20" s="65" t="s">
        <v>13</v>
      </c>
      <c r="C20" s="20" t="s">
        <v>57</v>
      </c>
      <c r="D20" s="110">
        <f>'5.a'!D18+'5.a'!J18+'5.a'!P18+'5.a'!V18+'5.a'!AB18+'5.a'!AH18+'5.a'!AN18</f>
        <v>15.182619687513332</v>
      </c>
      <c r="E20" s="110">
        <f>'5.a'!E18+'5.a'!K18+'5.a'!Q18+'5.a'!W18+'5.a'!AC18+'5.a'!AI18+'5.a'!AO18</f>
        <v>2.3143205112256666</v>
      </c>
      <c r="F20" s="110">
        <f>'5.a'!F18+'5.a'!L18+'5.a'!R18+'5.a'!X18+'5.a'!AD18+'5.a'!AJ18+'5.a'!AP18</f>
        <v>11.037280590678664</v>
      </c>
      <c r="G20" s="110">
        <f>'5.a'!G18+'5.a'!M18+'5.a'!S18+'5.a'!Y18+'5.a'!AE18+'5.a'!AK18+'5.a'!AQ18</f>
        <v>0.32997353917266664</v>
      </c>
      <c r="H20" s="110">
        <f>'5.a'!H18+'5.a'!N18+'5.a'!T18+'5.a'!Z18+'5.a'!AF18+'5.a'!AL18+'5.a'!AR18</f>
        <v>0.56645912764133322</v>
      </c>
      <c r="I20" s="110">
        <f>'5.a'!I18+'5.a'!O18+'5.a'!U18+'5.a'!AA18+'5.a'!AG18+'5.a'!AM18+'5.a'!AS18</f>
        <v>1311.9380099263001</v>
      </c>
      <c r="J20" s="110">
        <f>'5.b'!D20+'5.b'!J20+'5.b'!P20+'5.b'!V20</f>
        <v>161.4656164525428</v>
      </c>
      <c r="K20" s="110">
        <f>'5.b'!E20+'5.b'!K20+'5.b'!Q20+'5.b'!W20</f>
        <v>40.562692389286319</v>
      </c>
      <c r="L20" s="110">
        <f>'5.b'!F20+'5.b'!L20+'5.b'!R20+'5.b'!X20</f>
        <v>9.7554296215062237</v>
      </c>
      <c r="M20" s="110">
        <f>'5.b'!G20+'5.b'!M20+'5.b'!S20+'5.b'!Y20</f>
        <v>0.6573837267767112</v>
      </c>
      <c r="N20" s="110">
        <f>'5.b'!H20+'5.b'!N20+'5.b'!T20+'5.b'!Z20</f>
        <v>0.7861237403846224</v>
      </c>
      <c r="O20" s="110">
        <f>'5.b'!I20+'5.b'!O20+'5.b'!U20+'5.b'!AA20</f>
        <v>2234.6345023141289</v>
      </c>
      <c r="P20" s="110">
        <f t="shared" si="1"/>
        <v>176.64823614005613</v>
      </c>
      <c r="Q20" s="110">
        <f t="shared" si="0"/>
        <v>42.877012900511986</v>
      </c>
      <c r="R20" s="110">
        <f t="shared" si="0"/>
        <v>20.792710212184886</v>
      </c>
      <c r="S20" s="110">
        <f t="shared" si="0"/>
        <v>0.98735726594937789</v>
      </c>
      <c r="T20" s="110">
        <f t="shared" si="0"/>
        <v>1.3525828680259555</v>
      </c>
      <c r="U20" s="110">
        <f t="shared" si="0"/>
        <v>3546.5725122404292</v>
      </c>
      <c r="V20" s="111"/>
    </row>
    <row r="21" spans="2:22" ht="30" customHeight="1">
      <c r="B21" s="150" t="s">
        <v>14</v>
      </c>
      <c r="C21" s="131" t="s">
        <v>57</v>
      </c>
      <c r="D21" s="149">
        <f>'5.a'!D19+'5.a'!J19+'5.a'!P19+'5.a'!V19+'5.a'!AB19+'5.a'!AH19+'5.a'!AN19</f>
        <v>103.4982</v>
      </c>
      <c r="E21" s="149">
        <f>'5.a'!E19+'5.a'!K19+'5.a'!Q19+'5.a'!W19+'5.a'!AC19+'5.a'!AI19+'5.a'!AO19</f>
        <v>19.9953</v>
      </c>
      <c r="F21" s="149">
        <f>'5.a'!F19+'5.a'!L19+'5.a'!R19+'5.a'!X19+'5.a'!AD19+'5.a'!AJ19+'5.a'!AP19</f>
        <v>47.562799999999996</v>
      </c>
      <c r="G21" s="149">
        <f>'5.a'!G19+'5.a'!M19+'5.a'!S19+'5.a'!Y19+'5.a'!AE19+'5.a'!AK19+'5.a'!AQ19</f>
        <v>1.3217400000000001</v>
      </c>
      <c r="H21" s="149">
        <f>'5.a'!H19+'5.a'!N19+'5.a'!T19+'5.a'!Z19+'5.a'!AF19+'5.a'!AL19+'5.a'!AR19</f>
        <v>2.4981974999999998</v>
      </c>
      <c r="I21" s="149">
        <f>'5.a'!I19+'5.a'!O19+'5.a'!U19+'5.a'!AA19+'5.a'!AG19+'5.a'!AM19+'5.a'!AS19</f>
        <v>5909.0199999999995</v>
      </c>
      <c r="J21" s="149">
        <f>'5.b'!D21+'5.b'!J21+'5.b'!P21+'5.b'!V21</f>
        <v>573.99001777069998</v>
      </c>
      <c r="K21" s="149">
        <f>'5.b'!E21+'5.b'!K21+'5.b'!Q21+'5.b'!W21</f>
        <v>129.7059651937</v>
      </c>
      <c r="L21" s="149">
        <f>'5.b'!F21+'5.b'!L21+'5.b'!R21+'5.b'!X21</f>
        <v>57.598845372499994</v>
      </c>
      <c r="M21" s="149">
        <f>'5.b'!G21+'5.b'!M21+'5.b'!S21+'5.b'!Y21</f>
        <v>2.0861869327</v>
      </c>
      <c r="N21" s="149">
        <f>'5.b'!H21+'5.b'!N21+'5.b'!T21+'5.b'!Z21</f>
        <v>2.5486831281999995</v>
      </c>
      <c r="O21" s="149">
        <f>'5.b'!I21+'5.b'!O21+'5.b'!U21+'5.b'!AA21</f>
        <v>9578.0674330999991</v>
      </c>
      <c r="P21" s="149">
        <f t="shared" si="1"/>
        <v>677.48821777069998</v>
      </c>
      <c r="Q21" s="149">
        <f t="shared" si="0"/>
        <v>149.70126519370001</v>
      </c>
      <c r="R21" s="149">
        <f t="shared" si="0"/>
        <v>105.16164537249999</v>
      </c>
      <c r="S21" s="149">
        <f t="shared" si="0"/>
        <v>3.4079269327000001</v>
      </c>
      <c r="T21" s="149">
        <f t="shared" si="0"/>
        <v>5.0468806281999994</v>
      </c>
      <c r="U21" s="149">
        <f t="shared" si="0"/>
        <v>15487.087433099998</v>
      </c>
      <c r="V21" s="111"/>
    </row>
    <row r="22" spans="2:22" ht="30" customHeight="1">
      <c r="B22" s="65" t="s">
        <v>15</v>
      </c>
      <c r="C22" s="20" t="s">
        <v>64</v>
      </c>
      <c r="D22" s="110">
        <f>'5.a'!D20+'5.a'!J20+'5.a'!P20+'5.a'!V20+'5.a'!AB20+'5.a'!AH20+'5.a'!AN20</f>
        <v>3.3591532979999998</v>
      </c>
      <c r="E22" s="110">
        <f>'5.a'!E20+'5.a'!K20+'5.a'!Q20+'5.a'!W20+'5.a'!AC20+'5.a'!AI20+'5.a'!AO20</f>
        <v>0.59066960800000001</v>
      </c>
      <c r="F22" s="110">
        <f>'5.a'!F20+'5.a'!L20+'5.a'!R20+'5.a'!X20+'5.a'!AD20+'5.a'!AJ20+'5.a'!AP20</f>
        <v>2.5820507939999997</v>
      </c>
      <c r="G22" s="110">
        <f>'5.a'!G20+'5.a'!M20+'5.a'!S20+'5.a'!Y20+'5.a'!AE20+'5.a'!AK20+'5.a'!AQ20</f>
        <v>6.3414073999999987E-2</v>
      </c>
      <c r="H22" s="110">
        <f>'5.a'!H20+'5.a'!N20+'5.a'!T20+'5.a'!Z20+'5.a'!AF20+'5.a'!AL20+'5.a'!AR20</f>
        <v>0.12391513400000001</v>
      </c>
      <c r="I22" s="110">
        <f>'5.a'!I20+'5.a'!O20+'5.a'!U20+'5.a'!AA20+'5.a'!AG20+'5.a'!AM20+'5.a'!AS20</f>
        <v>273.90734524999999</v>
      </c>
      <c r="J22" s="110">
        <f>'5.b'!D22+'5.b'!J22+'5.b'!P22+'5.b'!V22</f>
        <v>80.577740261000017</v>
      </c>
      <c r="K22" s="110">
        <f>'5.b'!E22+'5.b'!K22+'5.b'!Q22+'5.b'!W22</f>
        <v>12.893328820000001</v>
      </c>
      <c r="L22" s="110">
        <f>'5.b'!F22+'5.b'!L22+'5.b'!R22+'5.b'!X22</f>
        <v>5.569662039999999</v>
      </c>
      <c r="M22" s="110">
        <f>'5.b'!G22+'5.b'!M22+'5.b'!S22+'5.b'!Y22</f>
        <v>1.3393094560000001</v>
      </c>
      <c r="N22" s="110">
        <f>'5.b'!H22+'5.b'!N22+'5.b'!T22+'5.b'!Z22</f>
        <v>0.83225603299999995</v>
      </c>
      <c r="O22" s="110">
        <f>'5.b'!I22+'5.b'!O22+'5.b'!U22+'5.b'!AA22</f>
        <v>1139.9394402</v>
      </c>
      <c r="P22" s="110">
        <f t="shared" si="1"/>
        <v>83.936893559000012</v>
      </c>
      <c r="Q22" s="110">
        <f t="shared" si="0"/>
        <v>13.483998428000001</v>
      </c>
      <c r="R22" s="110">
        <f t="shared" si="0"/>
        <v>8.1517128339999978</v>
      </c>
      <c r="S22" s="110">
        <f t="shared" si="0"/>
        <v>1.4027235300000001</v>
      </c>
      <c r="T22" s="110">
        <f t="shared" si="0"/>
        <v>0.95617116699999993</v>
      </c>
      <c r="U22" s="110">
        <f t="shared" si="0"/>
        <v>1413.84678545</v>
      </c>
      <c r="V22" s="111"/>
    </row>
    <row r="23" spans="2:22" ht="30" customHeight="1">
      <c r="B23" s="148" t="s">
        <v>16</v>
      </c>
      <c r="C23" s="131" t="s">
        <v>65</v>
      </c>
      <c r="D23" s="149">
        <f>'5.a'!D21+'5.a'!J21+'5.a'!P21+'5.a'!V21+'5.a'!AB21+'5.a'!AH21+'5.a'!AN21</f>
        <v>27.670145588046807</v>
      </c>
      <c r="E23" s="149">
        <f>'5.a'!E21+'5.a'!K21+'5.a'!Q21+'5.a'!W21+'5.a'!AC21+'5.a'!AI21+'5.a'!AO21</f>
        <v>2.4915759645507483</v>
      </c>
      <c r="F23" s="149">
        <f>'5.a'!F21+'5.a'!L21+'5.a'!R21+'5.a'!X21+'5.a'!AD21+'5.a'!AJ21+'5.a'!AP21</f>
        <v>6.4722658326727007</v>
      </c>
      <c r="G23" s="149">
        <f>'5.a'!G21+'5.a'!M21+'5.a'!S21+'5.a'!Y21+'5.a'!AE21+'5.a'!AK21+'5.a'!AQ21</f>
        <v>0.61982411136832916</v>
      </c>
      <c r="H23" s="149">
        <f>'5.a'!H21+'5.a'!N21+'5.a'!T21+'5.a'!Z21+'5.a'!AF21+'5.a'!AL21+'5.a'!AR21</f>
        <v>0.24755004778495118</v>
      </c>
      <c r="I23" s="149">
        <f>'5.a'!I21+'5.a'!O21+'5.a'!U21+'5.a'!AA21+'5.a'!AG21+'5.a'!AM21+'5.a'!AS21</f>
        <v>2314.3768130397334</v>
      </c>
      <c r="J23" s="149">
        <f>'5.b'!D23+'5.b'!J23+'5.b'!P23+'5.b'!V23</f>
        <v>37.184912862874484</v>
      </c>
      <c r="K23" s="149">
        <f>'5.b'!E23+'5.b'!K23+'5.b'!Q23+'5.b'!W23</f>
        <v>4.574761131080912</v>
      </c>
      <c r="L23" s="149">
        <f>'5.b'!F23+'5.b'!L23+'5.b'!R23+'5.b'!X23</f>
        <v>5.987947552853548</v>
      </c>
      <c r="M23" s="149">
        <f>'5.b'!G23+'5.b'!M23+'5.b'!S23+'5.b'!Y23</f>
        <v>1.2839251156083864</v>
      </c>
      <c r="N23" s="149">
        <f>'5.b'!H23+'5.b'!N23+'5.b'!T23+'5.b'!Z23</f>
        <v>1.0523900171048615</v>
      </c>
      <c r="O23" s="149">
        <f>'5.b'!I23+'5.b'!O23+'5.b'!U23+'5.b'!AA23</f>
        <v>3413.2060531522011</v>
      </c>
      <c r="P23" s="149">
        <f t="shared" si="1"/>
        <v>64.855058450921291</v>
      </c>
      <c r="Q23" s="149">
        <f t="shared" si="0"/>
        <v>7.0663370956316598</v>
      </c>
      <c r="R23" s="149">
        <f t="shared" si="0"/>
        <v>12.460213385526249</v>
      </c>
      <c r="S23" s="149">
        <f t="shared" si="0"/>
        <v>1.9037492269767156</v>
      </c>
      <c r="T23" s="149">
        <f t="shared" si="0"/>
        <v>1.2999400648898127</v>
      </c>
      <c r="U23" s="149">
        <f t="shared" si="0"/>
        <v>5727.582866191935</v>
      </c>
      <c r="V23" s="111"/>
    </row>
    <row r="24" spans="2:22" ht="30" customHeight="1">
      <c r="B24" s="65" t="s">
        <v>17</v>
      </c>
      <c r="C24" s="20" t="s">
        <v>57</v>
      </c>
      <c r="D24" s="110">
        <f>'5.a'!D22+'5.a'!J22+'5.a'!P22+'5.a'!V22+'5.a'!AB22+'5.a'!AH22+'5.a'!AN22</f>
        <v>53.770771548521921</v>
      </c>
      <c r="E24" s="110">
        <f>'5.a'!E22+'5.a'!K22+'5.a'!Q22+'5.a'!W22+'5.a'!AC22+'5.a'!AI22+'5.a'!AO22</f>
        <v>7.4181257613647373</v>
      </c>
      <c r="F24" s="110">
        <f>'5.a'!F22+'5.a'!L22+'5.a'!R22+'5.a'!X22+'5.a'!AD22+'5.a'!AJ22+'5.a'!AP22</f>
        <v>39.824855335349241</v>
      </c>
      <c r="G24" s="110">
        <f>'5.a'!G22+'5.a'!M22+'5.a'!S22+'5.a'!Y22+'5.a'!AE22+'5.a'!AK22+'5.a'!AQ22</f>
        <v>4.055206791152659</v>
      </c>
      <c r="H24" s="110">
        <f>'5.a'!H22+'5.a'!N22+'5.a'!T22+'5.a'!Z22+'5.a'!AF22+'5.a'!AL22+'5.a'!AR22</f>
        <v>2.1739020475012025</v>
      </c>
      <c r="I24" s="110">
        <f>'5.a'!I22+'5.a'!O22+'5.a'!U22+'5.a'!AA22+'5.a'!AG22+'5.a'!AM22+'5.a'!AS22</f>
        <v>5160.4335809358554</v>
      </c>
      <c r="J24" s="110">
        <f>'5.b'!D24+'5.b'!J24+'5.b'!P24+'5.b'!V24</f>
        <v>1235.4597064965599</v>
      </c>
      <c r="K24" s="110">
        <f>'5.b'!E24+'5.b'!K24+'5.b'!Q24+'5.b'!W24</f>
        <v>310.64187472354951</v>
      </c>
      <c r="L24" s="110">
        <f>'5.b'!F24+'5.b'!L24+'5.b'!R24+'5.b'!X24</f>
        <v>76.489674477173665</v>
      </c>
      <c r="M24" s="110">
        <f>'5.b'!G24+'5.b'!M24+'5.b'!S24+'5.b'!Y24</f>
        <v>5.1220006103209332</v>
      </c>
      <c r="N24" s="110">
        <f>'5.b'!H24+'5.b'!N24+'5.b'!T24+'5.b'!Z24</f>
        <v>6.0499666312207339</v>
      </c>
      <c r="O24" s="110">
        <f>'5.b'!I24+'5.b'!O24+'5.b'!U24+'5.b'!AA24</f>
        <v>17371.646251220478</v>
      </c>
      <c r="P24" s="110">
        <f t="shared" si="1"/>
        <v>1289.2304780450818</v>
      </c>
      <c r="Q24" s="110">
        <f t="shared" si="0"/>
        <v>318.06000048491427</v>
      </c>
      <c r="R24" s="110">
        <f t="shared" si="0"/>
        <v>116.31452981252291</v>
      </c>
      <c r="S24" s="110">
        <f t="shared" si="0"/>
        <v>9.1772074014735914</v>
      </c>
      <c r="T24" s="110">
        <f t="shared" si="0"/>
        <v>8.2238686787219368</v>
      </c>
      <c r="U24" s="110">
        <f t="shared" si="0"/>
        <v>22532.079832156334</v>
      </c>
      <c r="V24" s="111"/>
    </row>
    <row r="25" spans="2:22" ht="30" customHeight="1">
      <c r="B25" s="296" t="s">
        <v>18</v>
      </c>
      <c r="C25" s="296"/>
      <c r="D25" s="177">
        <f>SUM(D10:D24)</f>
        <v>1154.7952809277958</v>
      </c>
      <c r="E25" s="177">
        <f t="shared" ref="E25:U25" si="2">SUM(E10:E24)</f>
        <v>163.943196061881</v>
      </c>
      <c r="F25" s="177">
        <f t="shared" si="2"/>
        <v>329.6894559169175</v>
      </c>
      <c r="G25" s="177">
        <f t="shared" si="2"/>
        <v>21.622897960160731</v>
      </c>
      <c r="H25" s="177">
        <f t="shared" si="2"/>
        <v>14.911376713840554</v>
      </c>
      <c r="I25" s="177">
        <f t="shared" si="2"/>
        <v>37512.730004884463</v>
      </c>
      <c r="J25" s="177">
        <f t="shared" si="2"/>
        <v>7184.613676645462</v>
      </c>
      <c r="K25" s="177">
        <f t="shared" si="2"/>
        <v>1368.6952771970014</v>
      </c>
      <c r="L25" s="177">
        <f t="shared" si="2"/>
        <v>477.80639858048312</v>
      </c>
      <c r="M25" s="177">
        <f t="shared" si="2"/>
        <v>32.95340088943319</v>
      </c>
      <c r="N25" s="177">
        <f t="shared" si="2"/>
        <v>32.069128286238715</v>
      </c>
      <c r="O25" s="177">
        <f t="shared" si="2"/>
        <v>97129.780581369312</v>
      </c>
      <c r="P25" s="177">
        <f t="shared" si="2"/>
        <v>8339.408957573256</v>
      </c>
      <c r="Q25" s="177">
        <f t="shared" si="2"/>
        <v>1532.6384732588822</v>
      </c>
      <c r="R25" s="177">
        <f t="shared" si="2"/>
        <v>807.4958544974005</v>
      </c>
      <c r="S25" s="177">
        <f t="shared" si="2"/>
        <v>54.57629884959394</v>
      </c>
      <c r="T25" s="177">
        <f t="shared" si="2"/>
        <v>46.980505000079255</v>
      </c>
      <c r="U25" s="177">
        <f t="shared" si="2"/>
        <v>134642.51058625377</v>
      </c>
    </row>
    <row r="26" spans="2:22" s="1" customFormat="1" ht="30" customHeight="1">
      <c r="B26" s="50"/>
      <c r="C26" s="25"/>
      <c r="D26" s="54"/>
      <c r="E26" s="54"/>
      <c r="F26" s="48"/>
      <c r="G26" s="48"/>
      <c r="H26" s="48"/>
      <c r="I26" s="49"/>
    </row>
    <row r="27" spans="2:22" ht="25" customHeight="1">
      <c r="B27" s="272" t="s">
        <v>167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</row>
    <row r="28" spans="2:22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</row>
    <row r="29" spans="2:22" ht="30" customHeight="1">
      <c r="B29" s="8"/>
    </row>
    <row r="30" spans="2:22" s="230" customFormat="1" ht="30.75" customHeight="1">
      <c r="B30" s="229" t="s">
        <v>168</v>
      </c>
      <c r="C30" s="229"/>
      <c r="D30" s="229"/>
      <c r="E30" s="229"/>
      <c r="F30" s="229"/>
      <c r="G30" s="229"/>
      <c r="N30" s="234"/>
      <c r="T30" s="285" t="s">
        <v>154</v>
      </c>
      <c r="U30" s="285"/>
    </row>
    <row r="31" spans="2:22" s="1" customFormat="1" ht="31" customHeight="1">
      <c r="B31" s="67"/>
    </row>
    <row r="32" spans="2:22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</row>
    <row r="33" spans="2:2" ht="30" customHeight="1">
      <c r="B33" s="10"/>
    </row>
    <row r="34" spans="2:2" s="66" customFormat="1" ht="30" customHeight="1"/>
  </sheetData>
  <mergeCells count="13">
    <mergeCell ref="B32:U32"/>
    <mergeCell ref="B27:U27"/>
    <mergeCell ref="B28:U28"/>
    <mergeCell ref="B5:U5"/>
    <mergeCell ref="B6:U6"/>
    <mergeCell ref="S2:U2"/>
    <mergeCell ref="T30:U30"/>
    <mergeCell ref="B25:C25"/>
    <mergeCell ref="J8:O8"/>
    <mergeCell ref="P8:U8"/>
    <mergeCell ref="D8:I8"/>
    <mergeCell ref="B8:B9"/>
    <mergeCell ref="C8:C9"/>
  </mergeCells>
  <phoneticPr fontId="0" type="noConversion"/>
  <hyperlinks>
    <hyperlink ref="B32" location="Índice!A1" display="Volver al índice"/>
    <hyperlink ref="T30" location="'G1'!A1" display="Siguiente   "/>
    <hyperlink ref="B30" location="'5.b'!A1" display="  Atrás "/>
    <hyperlink ref="U30" location="'G1'!A1" display="'G1'!A1"/>
  </hyperlinks>
  <pageMargins left="0.70000000000000007" right="0.70000000000000007" top="1.5300000000000002" bottom="0.75000000000000011" header="0.30000000000000004" footer="0.30000000000000004"/>
  <pageSetup paperSize="9" scale="40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2"/>
  <sheetViews>
    <sheetView showGridLines="0" workbookViewId="0"/>
  </sheetViews>
  <sheetFormatPr baseColWidth="10" defaultColWidth="12.83203125" defaultRowHeight="30" customHeight="1" x14ac:dyDescent="0"/>
  <cols>
    <col min="1" max="1" width="12.83203125" style="1"/>
    <col min="2" max="3" width="25.83203125" style="1" customWidth="1"/>
    <col min="4" max="16384" width="12.83203125" style="1"/>
  </cols>
  <sheetData>
    <row r="1" spans="2:13" s="203" customFormat="1" ht="30.75" customHeight="1"/>
    <row r="2" spans="2:13" s="203" customFormat="1" ht="62" customHeight="1">
      <c r="B2" s="204"/>
      <c r="D2" s="205"/>
      <c r="E2" s="205"/>
      <c r="F2" s="204"/>
      <c r="G2" s="268" t="s">
        <v>193</v>
      </c>
      <c r="H2" s="268"/>
      <c r="I2" s="268"/>
      <c r="J2" s="205"/>
      <c r="K2" s="205"/>
      <c r="L2" s="205"/>
    </row>
    <row r="3" spans="2:13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3" ht="30" customHeight="1">
      <c r="B4" s="2"/>
    </row>
    <row r="5" spans="2:13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38"/>
      <c r="K5" s="238"/>
      <c r="L5" s="238"/>
    </row>
    <row r="6" spans="2:13" s="235" customFormat="1" ht="30" customHeight="1">
      <c r="B6" s="275" t="s">
        <v>192</v>
      </c>
      <c r="C6" s="275"/>
      <c r="D6" s="275"/>
      <c r="E6" s="275"/>
      <c r="F6" s="275"/>
      <c r="G6" s="275"/>
      <c r="H6" s="275"/>
      <c r="I6" s="275"/>
      <c r="J6" s="239"/>
    </row>
    <row r="7" spans="2:13" ht="30" customHeight="1">
      <c r="B7" s="3"/>
    </row>
    <row r="8" spans="2:13" ht="50" customHeight="1">
      <c r="B8" s="164" t="s">
        <v>55</v>
      </c>
      <c r="C8" s="164" t="s">
        <v>56</v>
      </c>
      <c r="D8" s="165" t="s">
        <v>0</v>
      </c>
      <c r="E8" s="165" t="s">
        <v>1</v>
      </c>
      <c r="F8" s="165" t="s">
        <v>137</v>
      </c>
      <c r="G8" s="165" t="s">
        <v>138</v>
      </c>
      <c r="H8" s="165" t="s">
        <v>2</v>
      </c>
      <c r="I8" s="165" t="s">
        <v>139</v>
      </c>
    </row>
    <row r="9" spans="2:13" ht="30" customHeight="1">
      <c r="B9" s="19" t="s">
        <v>3</v>
      </c>
      <c r="C9" s="20" t="s">
        <v>57</v>
      </c>
      <c r="D9" s="12">
        <v>145.6</v>
      </c>
      <c r="E9" s="12">
        <v>36.6</v>
      </c>
      <c r="F9" s="12">
        <v>8.6999999999999993</v>
      </c>
      <c r="G9" s="13">
        <v>0.6</v>
      </c>
      <c r="H9" s="13">
        <v>0.7</v>
      </c>
      <c r="I9" s="14">
        <v>2006</v>
      </c>
    </row>
    <row r="10" spans="2:13" ht="30" customHeight="1">
      <c r="B10" s="142" t="s">
        <v>4</v>
      </c>
      <c r="C10" s="131" t="s">
        <v>58</v>
      </c>
      <c r="D10" s="146">
        <v>502.9</v>
      </c>
      <c r="E10" s="146">
        <v>68.400000000000006</v>
      </c>
      <c r="F10" s="146">
        <v>33</v>
      </c>
      <c r="G10" s="162">
        <v>0</v>
      </c>
      <c r="H10" s="162">
        <v>0.5</v>
      </c>
      <c r="I10" s="141">
        <v>5565.2247777087896</v>
      </c>
    </row>
    <row r="11" spans="2:13" ht="30" customHeight="1">
      <c r="B11" s="19" t="s">
        <v>5</v>
      </c>
      <c r="C11" s="20" t="s">
        <v>59</v>
      </c>
      <c r="D11" s="12">
        <v>932.2</v>
      </c>
      <c r="E11" s="12">
        <v>253.4</v>
      </c>
      <c r="F11" s="12">
        <v>77.599999999999994</v>
      </c>
      <c r="G11" s="15">
        <v>7.6</v>
      </c>
      <c r="H11" s="15">
        <v>6.9</v>
      </c>
      <c r="I11" s="14">
        <v>17799.853266291702</v>
      </c>
    </row>
    <row r="12" spans="2:13" ht="30" customHeight="1">
      <c r="B12" s="142" t="s">
        <v>6</v>
      </c>
      <c r="C12" s="131" t="s">
        <v>60</v>
      </c>
      <c r="D12" s="163">
        <v>258.23699639999995</v>
      </c>
      <c r="E12" s="163">
        <v>43.622001600000004</v>
      </c>
      <c r="F12" s="163">
        <v>13.141959899999998</v>
      </c>
      <c r="G12" s="161">
        <v>0.90280320000000003</v>
      </c>
      <c r="H12" s="161">
        <v>0.99429840000000003</v>
      </c>
      <c r="I12" s="144">
        <v>2819.7051452999999</v>
      </c>
    </row>
    <row r="13" spans="2:13" ht="30" customHeight="1">
      <c r="B13" s="19" t="s">
        <v>7</v>
      </c>
      <c r="C13" s="20" t="s">
        <v>61</v>
      </c>
      <c r="D13" s="12">
        <v>1890.1</v>
      </c>
      <c r="E13" s="12">
        <v>321.2</v>
      </c>
      <c r="F13" s="12">
        <v>100.6</v>
      </c>
      <c r="G13" s="15">
        <v>6.9</v>
      </c>
      <c r="H13" s="15">
        <v>7.1</v>
      </c>
      <c r="I13" s="14">
        <v>21359.223795359994</v>
      </c>
    </row>
    <row r="14" spans="2:13" ht="30" customHeight="1">
      <c r="B14" s="142" t="s">
        <v>8</v>
      </c>
      <c r="C14" s="131" t="s">
        <v>57</v>
      </c>
      <c r="D14" s="146">
        <v>102.3</v>
      </c>
      <c r="E14" s="146">
        <v>25.6</v>
      </c>
      <c r="F14" s="146">
        <v>5.9</v>
      </c>
      <c r="G14" s="147">
        <v>0.4</v>
      </c>
      <c r="H14" s="147">
        <v>0.5</v>
      </c>
      <c r="I14" s="141">
        <v>1368.2910257350056</v>
      </c>
    </row>
    <row r="15" spans="2:13" ht="30" customHeight="1">
      <c r="B15" s="19" t="s">
        <v>9</v>
      </c>
      <c r="C15" s="20" t="s">
        <v>61</v>
      </c>
      <c r="D15" s="12">
        <v>386.7</v>
      </c>
      <c r="E15" s="12">
        <v>37.5</v>
      </c>
      <c r="F15" s="12">
        <v>23.5</v>
      </c>
      <c r="G15" s="15">
        <v>0.7</v>
      </c>
      <c r="H15" s="15">
        <v>0.6</v>
      </c>
      <c r="I15" s="14">
        <v>3579.411928</v>
      </c>
    </row>
    <row r="16" spans="2:13" ht="30" customHeight="1">
      <c r="B16" s="142" t="s">
        <v>10</v>
      </c>
      <c r="C16" s="131" t="s">
        <v>61</v>
      </c>
      <c r="D16" s="146">
        <v>72.400000000000006</v>
      </c>
      <c r="E16" s="146">
        <v>7.4</v>
      </c>
      <c r="F16" s="146">
        <v>4.8</v>
      </c>
      <c r="G16" s="162">
        <v>0.1</v>
      </c>
      <c r="H16" s="162">
        <v>0.1</v>
      </c>
      <c r="I16" s="141">
        <v>714.738654</v>
      </c>
    </row>
    <row r="17" spans="2:16" ht="30" customHeight="1">
      <c r="B17" s="19" t="s">
        <v>11</v>
      </c>
      <c r="C17" s="20" t="s">
        <v>62</v>
      </c>
      <c r="D17" s="12">
        <v>757.9</v>
      </c>
      <c r="E17" s="12">
        <v>69.2</v>
      </c>
      <c r="F17" s="12">
        <v>52.9</v>
      </c>
      <c r="G17" s="13">
        <v>4.5</v>
      </c>
      <c r="H17" s="13">
        <v>2.8</v>
      </c>
      <c r="I17" s="14">
        <v>7677</v>
      </c>
    </row>
    <row r="18" spans="2:16" ht="30" customHeight="1">
      <c r="B18" s="142" t="s">
        <v>12</v>
      </c>
      <c r="C18" s="131" t="s">
        <v>63</v>
      </c>
      <c r="D18" s="146">
        <v>47.6</v>
      </c>
      <c r="E18" s="146">
        <v>7.4</v>
      </c>
      <c r="F18" s="146">
        <v>2.2999999999999998</v>
      </c>
      <c r="G18" s="162">
        <v>0.7</v>
      </c>
      <c r="H18" s="162">
        <v>0.5</v>
      </c>
      <c r="I18" s="141">
        <v>502.85865060714286</v>
      </c>
    </row>
    <row r="19" spans="2:16" ht="30" customHeight="1">
      <c r="B19" s="19" t="s">
        <v>13</v>
      </c>
      <c r="C19" s="20" t="s">
        <v>57</v>
      </c>
      <c r="D19" s="12">
        <v>161.5</v>
      </c>
      <c r="E19" s="12">
        <v>40.6</v>
      </c>
      <c r="F19" s="12">
        <v>9.8000000000000007</v>
      </c>
      <c r="G19" s="13">
        <v>0.7</v>
      </c>
      <c r="H19" s="13">
        <v>0.8</v>
      </c>
      <c r="I19" s="14">
        <v>2234.6345023141289</v>
      </c>
    </row>
    <row r="20" spans="2:16" ht="30" customHeight="1">
      <c r="B20" s="142" t="s">
        <v>14</v>
      </c>
      <c r="C20" s="131" t="s">
        <v>57</v>
      </c>
      <c r="D20" s="146">
        <v>574</v>
      </c>
      <c r="E20" s="146">
        <v>129.69999999999999</v>
      </c>
      <c r="F20" s="146">
        <v>57.6</v>
      </c>
      <c r="G20" s="162">
        <v>2.1</v>
      </c>
      <c r="H20" s="162">
        <v>2.5</v>
      </c>
      <c r="I20" s="141">
        <v>9578.0674331000009</v>
      </c>
    </row>
    <row r="21" spans="2:16" ht="30" customHeight="1">
      <c r="B21" s="19" t="s">
        <v>15</v>
      </c>
      <c r="C21" s="20" t="s">
        <v>64</v>
      </c>
      <c r="D21" s="12">
        <v>80.599999999999994</v>
      </c>
      <c r="E21" s="12">
        <v>12.9</v>
      </c>
      <c r="F21" s="12">
        <v>5.6</v>
      </c>
      <c r="G21" s="13">
        <v>1.3</v>
      </c>
      <c r="H21" s="13">
        <v>0.8</v>
      </c>
      <c r="I21" s="14">
        <v>1139.9394402</v>
      </c>
    </row>
    <row r="22" spans="2:16" ht="30" customHeight="1">
      <c r="B22" s="142" t="s">
        <v>16</v>
      </c>
      <c r="C22" s="131" t="s">
        <v>65</v>
      </c>
      <c r="D22" s="146">
        <v>42.3</v>
      </c>
      <c r="E22" s="146">
        <v>5.2</v>
      </c>
      <c r="F22" s="146">
        <v>6.6</v>
      </c>
      <c r="G22" s="162">
        <v>1.5</v>
      </c>
      <c r="H22" s="162">
        <v>1.2</v>
      </c>
      <c r="I22" s="141">
        <v>3940.9205075918626</v>
      </c>
    </row>
    <row r="23" spans="2:16" ht="30" customHeight="1">
      <c r="B23" s="21" t="s">
        <v>17</v>
      </c>
      <c r="C23" s="20" t="s">
        <v>57</v>
      </c>
      <c r="D23" s="12">
        <v>1235.5</v>
      </c>
      <c r="E23" s="12">
        <v>310.60000000000002</v>
      </c>
      <c r="F23" s="12">
        <v>76.5</v>
      </c>
      <c r="G23" s="13">
        <v>5.0999999999999996</v>
      </c>
      <c r="H23" s="13">
        <v>6</v>
      </c>
      <c r="I23" s="14">
        <v>17371.646251220478</v>
      </c>
    </row>
    <row r="24" spans="2:16" ht="30" customHeight="1">
      <c r="B24" s="271" t="s">
        <v>18</v>
      </c>
      <c r="C24" s="271"/>
      <c r="D24" s="175">
        <f t="shared" ref="D24:I24" si="0">SUM(D9:D23)</f>
        <v>7189.8369964000003</v>
      </c>
      <c r="E24" s="175">
        <f t="shared" si="0"/>
        <v>1369.3220016</v>
      </c>
      <c r="F24" s="175">
        <f t="shared" si="0"/>
        <v>478.54195990000011</v>
      </c>
      <c r="G24" s="176">
        <f t="shared" si="0"/>
        <v>33.102803199999997</v>
      </c>
      <c r="H24" s="176">
        <f t="shared" si="0"/>
        <v>31.994298400000005</v>
      </c>
      <c r="I24" s="18">
        <f t="shared" si="0"/>
        <v>97657.51537742911</v>
      </c>
    </row>
    <row r="25" spans="2:16" ht="30" customHeight="1">
      <c r="B25" s="4"/>
      <c r="C25" s="4"/>
      <c r="D25" s="5"/>
      <c r="E25" s="5"/>
      <c r="F25" s="6"/>
      <c r="G25" s="6"/>
      <c r="H25" s="6"/>
      <c r="I25" s="7"/>
    </row>
    <row r="26" spans="2:16" ht="25" customHeight="1">
      <c r="B26" s="272" t="s">
        <v>183</v>
      </c>
      <c r="C26" s="272"/>
      <c r="D26" s="272"/>
      <c r="E26" s="272"/>
      <c r="F26" s="272"/>
      <c r="G26" s="272"/>
      <c r="H26" s="272"/>
      <c r="I26" s="272"/>
    </row>
    <row r="27" spans="2:16" ht="25" customHeight="1">
      <c r="B27" s="273" t="s">
        <v>163</v>
      </c>
      <c r="C27" s="273"/>
      <c r="D27" s="273"/>
      <c r="E27" s="273"/>
      <c r="F27" s="273"/>
      <c r="G27" s="273"/>
      <c r="H27" s="273"/>
      <c r="I27" s="273"/>
    </row>
    <row r="28" spans="2:16" ht="30" customHeight="1">
      <c r="B28" s="8"/>
      <c r="C28" s="9"/>
      <c r="D28" s="9"/>
      <c r="E28" s="9"/>
      <c r="F28" s="9"/>
      <c r="G28" s="9"/>
      <c r="H28" s="9"/>
      <c r="I28" s="9"/>
    </row>
    <row r="29" spans="2:16" s="230" customFormat="1" ht="30.75" customHeight="1">
      <c r="B29" s="229" t="s">
        <v>151</v>
      </c>
      <c r="C29" s="229"/>
      <c r="D29" s="229"/>
      <c r="E29" s="229"/>
      <c r="G29" s="234"/>
      <c r="H29" s="269" t="s">
        <v>154</v>
      </c>
      <c r="I29" s="269"/>
    </row>
    <row r="30" spans="2:16" ht="31" customHeight="1">
      <c r="B30" s="67"/>
    </row>
    <row r="31" spans="2:16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16" ht="30" customHeight="1">
      <c r="B32" s="10"/>
      <c r="C32" s="9"/>
      <c r="D32" s="9"/>
      <c r="E32" s="9"/>
      <c r="F32" s="9"/>
      <c r="G32" s="9"/>
      <c r="H32" s="9"/>
      <c r="I32" s="9"/>
    </row>
  </sheetData>
  <mergeCells count="8">
    <mergeCell ref="G2:I2"/>
    <mergeCell ref="H29:I29"/>
    <mergeCell ref="B31:I31"/>
    <mergeCell ref="B24:C24"/>
    <mergeCell ref="B26:I26"/>
    <mergeCell ref="B27:I27"/>
    <mergeCell ref="B5:I5"/>
    <mergeCell ref="B6:I6"/>
  </mergeCells>
  <phoneticPr fontId="0" type="noConversion"/>
  <hyperlinks>
    <hyperlink ref="B31" location="Índice!A1" display="Volver al índice"/>
    <hyperlink ref="H29" location="'1.b'!A1" display="Siguiente   "/>
    <hyperlink ref="B29" location="Índice!A1" display="  Atrás "/>
    <hyperlink ref="G29" location="'3'!A1" display="'3'!A1"/>
    <hyperlink ref="I29" location="'1.b'!A1" display="'1.b'!A1"/>
  </hyperlinks>
  <pageMargins left="0.70000000000000007" right="0.70000000000000007" top="1.5300000000000002" bottom="0.75000000000000011" header="0.30000000000000004" footer="0.30000000000000004"/>
  <pageSetup paperSize="9" scale="79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5"/>
  <sheetViews>
    <sheetView showGridLines="0" workbookViewId="0"/>
  </sheetViews>
  <sheetFormatPr baseColWidth="10" defaultColWidth="12.83203125" defaultRowHeight="30" customHeight="1" x14ac:dyDescent="0"/>
  <cols>
    <col min="1" max="10" width="12.83203125" style="1"/>
    <col min="11" max="11" width="29.1640625" style="1" customWidth="1"/>
    <col min="12" max="12" width="19.83203125" style="1" customWidth="1"/>
    <col min="13" max="16384" width="12.83203125" style="1"/>
  </cols>
  <sheetData>
    <row r="1" spans="1:19" s="203" customFormat="1" ht="30.75" customHeight="1"/>
    <row r="2" spans="1:19" s="203" customFormat="1" ht="62" customHeight="1">
      <c r="B2" s="204"/>
      <c r="D2" s="205"/>
      <c r="J2" s="205"/>
      <c r="K2" s="205"/>
      <c r="L2" s="205"/>
      <c r="O2" s="268" t="s">
        <v>193</v>
      </c>
      <c r="P2" s="268"/>
      <c r="Q2" s="268"/>
      <c r="R2" s="205"/>
      <c r="S2" s="205"/>
    </row>
    <row r="3" spans="1:19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1:19" ht="30" customHeight="1">
      <c r="A4" s="3"/>
    </row>
    <row r="5" spans="1:19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</row>
    <row r="6" spans="1:19" s="235" customFormat="1" ht="30" customHeight="1">
      <c r="B6" s="275" t="s">
        <v>165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</row>
    <row r="7" spans="1:19" ht="30" customHeight="1">
      <c r="A7" s="9"/>
      <c r="B7" s="46"/>
      <c r="C7" s="46"/>
      <c r="D7" s="46"/>
      <c r="E7" s="46"/>
      <c r="F7" s="46"/>
      <c r="G7" s="46"/>
      <c r="H7" s="46"/>
      <c r="I7" s="46"/>
      <c r="J7" s="46"/>
    </row>
    <row r="8" spans="1:19" ht="30" customHeight="1">
      <c r="A8" s="9"/>
      <c r="J8" s="46"/>
      <c r="K8" s="288" t="s">
        <v>55</v>
      </c>
      <c r="L8" s="279" t="s">
        <v>56</v>
      </c>
      <c r="M8" s="276" t="s">
        <v>24</v>
      </c>
      <c r="N8" s="276"/>
      <c r="O8" s="276"/>
      <c r="P8" s="276"/>
      <c r="Q8" s="276"/>
    </row>
    <row r="9" spans="1:19" ht="30" customHeight="1">
      <c r="A9" s="9"/>
      <c r="J9" s="46"/>
      <c r="K9" s="288"/>
      <c r="L9" s="279"/>
      <c r="M9" s="165" t="s">
        <v>0</v>
      </c>
      <c r="N9" s="165" t="s">
        <v>1</v>
      </c>
      <c r="O9" s="165" t="s">
        <v>137</v>
      </c>
      <c r="P9" s="165" t="s">
        <v>138</v>
      </c>
      <c r="Q9" s="165" t="s">
        <v>2</v>
      </c>
    </row>
    <row r="10" spans="1:19" ht="30" customHeight="1">
      <c r="A10" s="9"/>
      <c r="J10" s="46"/>
      <c r="K10" s="116" t="s">
        <v>3</v>
      </c>
      <c r="L10" s="20" t="s">
        <v>57</v>
      </c>
      <c r="M10" s="213">
        <v>145.56658598808758</v>
      </c>
      <c r="N10" s="216">
        <v>36.559935165617688</v>
      </c>
      <c r="O10" s="219">
        <v>8.7366504895740391</v>
      </c>
      <c r="P10" s="222">
        <v>0.58975230028714076</v>
      </c>
      <c r="Q10" s="225">
        <v>0.70761572836028053</v>
      </c>
    </row>
    <row r="11" spans="1:19" ht="30" customHeight="1">
      <c r="A11" s="9"/>
      <c r="J11" s="46"/>
      <c r="K11" s="130" t="s">
        <v>4</v>
      </c>
      <c r="L11" s="131" t="s">
        <v>58</v>
      </c>
      <c r="M11" s="214">
        <v>502.85300540724006</v>
      </c>
      <c r="N11" s="217">
        <v>68.425040304779998</v>
      </c>
      <c r="O11" s="220">
        <v>32.996797933499998</v>
      </c>
      <c r="P11" s="223">
        <v>0</v>
      </c>
      <c r="Q11" s="226">
        <v>0.53768293667999989</v>
      </c>
    </row>
    <row r="12" spans="1:19" ht="30" customHeight="1">
      <c r="A12" s="9"/>
      <c r="J12" s="46"/>
      <c r="K12" s="116" t="s">
        <v>5</v>
      </c>
      <c r="L12" s="20" t="s">
        <v>59</v>
      </c>
      <c r="M12" s="213">
        <v>932.24346772622027</v>
      </c>
      <c r="N12" s="216">
        <v>253.42273372729301</v>
      </c>
      <c r="O12" s="219">
        <v>77.628811710712981</v>
      </c>
      <c r="P12" s="222">
        <v>7.6159709261215003</v>
      </c>
      <c r="Q12" s="225">
        <v>6.949954523131499</v>
      </c>
    </row>
    <row r="13" spans="1:19" ht="30" customHeight="1">
      <c r="A13" s="9"/>
      <c r="J13" s="46"/>
      <c r="K13" s="130" t="s">
        <v>6</v>
      </c>
      <c r="L13" s="131" t="s">
        <v>60</v>
      </c>
      <c r="M13" s="214">
        <v>258.23699640000001</v>
      </c>
      <c r="N13" s="217">
        <v>43.622001600000004</v>
      </c>
      <c r="O13" s="220">
        <v>13.141959899999998</v>
      </c>
      <c r="P13" s="223">
        <v>0.90280320000000003</v>
      </c>
      <c r="Q13" s="226">
        <v>0.99429840000000003</v>
      </c>
    </row>
    <row r="14" spans="1:19" ht="30" customHeight="1">
      <c r="A14" s="9"/>
      <c r="J14" s="46"/>
      <c r="K14" s="116" t="s">
        <v>7</v>
      </c>
      <c r="L14" s="20" t="s">
        <v>61</v>
      </c>
      <c r="M14" s="213">
        <v>1890.1247971800001</v>
      </c>
      <c r="N14" s="216">
        <v>321.15050116999998</v>
      </c>
      <c r="O14" s="219">
        <v>100.55945258</v>
      </c>
      <c r="P14" s="222">
        <v>6.8550079100000003</v>
      </c>
      <c r="Q14" s="225">
        <v>7.1405689200000007</v>
      </c>
    </row>
    <row r="15" spans="1:19" ht="30" customHeight="1">
      <c r="A15" s="9"/>
      <c r="J15" s="46"/>
      <c r="K15" s="130" t="s">
        <v>8</v>
      </c>
      <c r="L15" s="131" t="s">
        <v>57</v>
      </c>
      <c r="M15" s="214">
        <v>102.26945870803942</v>
      </c>
      <c r="N15" s="217">
        <v>25.644296976684647</v>
      </c>
      <c r="O15" s="220">
        <v>5.8608834603718893</v>
      </c>
      <c r="P15" s="223">
        <v>0.40052129867204456</v>
      </c>
      <c r="Q15" s="226">
        <v>0.49190073342028895</v>
      </c>
    </row>
    <row r="16" spans="1:19" ht="30" customHeight="1">
      <c r="A16" s="9"/>
      <c r="J16" s="46"/>
      <c r="K16" s="116" t="s">
        <v>9</v>
      </c>
      <c r="L16" s="20" t="s">
        <v>61</v>
      </c>
      <c r="M16" s="213">
        <v>386.69444982000005</v>
      </c>
      <c r="N16" s="216">
        <v>37.462792800000003</v>
      </c>
      <c r="O16" s="219">
        <v>23.510142699999999</v>
      </c>
      <c r="P16" s="222">
        <v>0.73450583999999997</v>
      </c>
      <c r="Q16" s="225">
        <v>0.60142339999999994</v>
      </c>
    </row>
    <row r="17" spans="1:17" ht="30" customHeight="1">
      <c r="A17" s="9"/>
      <c r="J17" s="46"/>
      <c r="K17" s="130" t="s">
        <v>10</v>
      </c>
      <c r="L17" s="131" t="s">
        <v>61</v>
      </c>
      <c r="M17" s="214">
        <v>72.428867060000002</v>
      </c>
      <c r="N17" s="217">
        <v>7.4459344000000005</v>
      </c>
      <c r="O17" s="220">
        <v>4.8404806999999996</v>
      </c>
      <c r="P17" s="223">
        <v>0.14651821999999998</v>
      </c>
      <c r="Q17" s="226">
        <v>7.5259500000000007E-2</v>
      </c>
    </row>
    <row r="18" spans="1:17" ht="30" customHeight="1">
      <c r="A18" s="9"/>
      <c r="J18" s="46"/>
      <c r="K18" s="116" t="s">
        <v>11</v>
      </c>
      <c r="L18" s="20" t="s">
        <v>62</v>
      </c>
      <c r="M18" s="213">
        <v>757.94133308362439</v>
      </c>
      <c r="N18" s="216">
        <v>69.170148890247077</v>
      </c>
      <c r="O18" s="219">
        <v>52.858138042290769</v>
      </c>
      <c r="P18" s="222">
        <v>4.5155335815179107</v>
      </c>
      <c r="Q18" s="225">
        <v>2.7938759661649968</v>
      </c>
    </row>
    <row r="19" spans="1:17" ht="30" customHeight="1">
      <c r="A19" s="9"/>
      <c r="J19" s="46"/>
      <c r="K19" s="130" t="s">
        <v>12</v>
      </c>
      <c r="L19" s="131" t="s">
        <v>63</v>
      </c>
      <c r="M19" s="214">
        <v>47.576721428571425</v>
      </c>
      <c r="N19" s="217">
        <v>7.4132699047619033</v>
      </c>
      <c r="O19" s="220">
        <v>2.271522</v>
      </c>
      <c r="P19" s="223">
        <v>0.70398177142857143</v>
      </c>
      <c r="Q19" s="226">
        <v>0.5071286285714286</v>
      </c>
    </row>
    <row r="20" spans="1:17" ht="30" customHeight="1">
      <c r="A20" s="9"/>
      <c r="J20" s="46"/>
      <c r="K20" s="116" t="s">
        <v>13</v>
      </c>
      <c r="L20" s="20" t="s">
        <v>57</v>
      </c>
      <c r="M20" s="213">
        <v>161.46561645254278</v>
      </c>
      <c r="N20" s="216">
        <v>40.562692389286319</v>
      </c>
      <c r="O20" s="219">
        <v>9.7554296215062237</v>
      </c>
      <c r="P20" s="222">
        <v>0.6573837267767112</v>
      </c>
      <c r="Q20" s="225">
        <v>0.7861237403846224</v>
      </c>
    </row>
    <row r="21" spans="1:17" ht="30" customHeight="1">
      <c r="A21" s="9"/>
      <c r="J21" s="46"/>
      <c r="K21" s="130" t="s">
        <v>14</v>
      </c>
      <c r="L21" s="131" t="s">
        <v>57</v>
      </c>
      <c r="M21" s="214">
        <v>573.99001777069986</v>
      </c>
      <c r="N21" s="217">
        <v>129.7059651937</v>
      </c>
      <c r="O21" s="220">
        <v>57.598845372499994</v>
      </c>
      <c r="P21" s="223">
        <v>2.0861869327000004</v>
      </c>
      <c r="Q21" s="226">
        <v>2.5486831281999995</v>
      </c>
    </row>
    <row r="22" spans="1:17" ht="30" customHeight="1">
      <c r="A22" s="9"/>
      <c r="J22" s="46"/>
      <c r="K22" s="116" t="s">
        <v>15</v>
      </c>
      <c r="L22" s="20" t="s">
        <v>64</v>
      </c>
      <c r="M22" s="213">
        <v>80.599999999999994</v>
      </c>
      <c r="N22" s="216">
        <v>12.9</v>
      </c>
      <c r="O22" s="219">
        <v>5.6</v>
      </c>
      <c r="P22" s="222">
        <v>1.3</v>
      </c>
      <c r="Q22" s="225">
        <v>0.8</v>
      </c>
    </row>
    <row r="23" spans="1:17" ht="30" customHeight="1">
      <c r="A23" s="9"/>
      <c r="J23" s="46"/>
      <c r="K23" s="130" t="s">
        <v>16</v>
      </c>
      <c r="L23" s="131" t="s">
        <v>65</v>
      </c>
      <c r="M23" s="214">
        <v>42.302702534555721</v>
      </c>
      <c r="N23" s="217">
        <v>5.1811343149294</v>
      </c>
      <c r="O23" s="220">
        <v>6.594320736702036</v>
      </c>
      <c r="P23" s="223">
        <v>1.4537096070859632</v>
      </c>
      <c r="Q23" s="226">
        <v>1.222174508582438</v>
      </c>
    </row>
    <row r="24" spans="1:17" ht="30" customHeight="1">
      <c r="A24" s="9"/>
      <c r="J24" s="46"/>
      <c r="K24" s="116" t="s">
        <v>17</v>
      </c>
      <c r="L24" s="20" t="s">
        <v>57</v>
      </c>
      <c r="M24" s="213">
        <v>1235.4597064965599</v>
      </c>
      <c r="N24" s="216">
        <v>310.64187472354956</v>
      </c>
      <c r="O24" s="219">
        <v>76.489674477173679</v>
      </c>
      <c r="P24" s="222">
        <v>5.1220006103209332</v>
      </c>
      <c r="Q24" s="225">
        <v>6.0499666312207339</v>
      </c>
    </row>
    <row r="25" spans="1:17" ht="30" customHeight="1">
      <c r="A25" s="9"/>
      <c r="J25" s="46"/>
      <c r="K25" s="298" t="s">
        <v>25</v>
      </c>
      <c r="L25" s="298"/>
      <c r="M25" s="215">
        <f>SUM(M10:M24)</f>
        <v>7189.7537260561421</v>
      </c>
      <c r="N25" s="218">
        <f>SUM(N10:N24)</f>
        <v>1369.3083215608497</v>
      </c>
      <c r="O25" s="221">
        <f>SUM(O10:O24)</f>
        <v>478.44310972433163</v>
      </c>
      <c r="P25" s="224">
        <f>SUM(P10:P24)</f>
        <v>33.083875924910771</v>
      </c>
      <c r="Q25" s="227">
        <f>SUM(Q10:Q24)</f>
        <v>32.206656744716291</v>
      </c>
    </row>
    <row r="26" spans="1:17" ht="30" customHeight="1">
      <c r="A26" s="9"/>
      <c r="B26" s="113"/>
      <c r="C26" s="113"/>
      <c r="D26" s="113"/>
      <c r="E26" s="113"/>
      <c r="F26" s="113"/>
      <c r="G26" s="113"/>
      <c r="H26" s="113"/>
      <c r="I26" s="113"/>
      <c r="J26" s="46"/>
    </row>
    <row r="27" spans="1:17" ht="25" customHeight="1">
      <c r="A27" s="9"/>
      <c r="B27" s="273" t="s">
        <v>164</v>
      </c>
      <c r="C27" s="273"/>
      <c r="D27" s="273"/>
      <c r="E27" s="273"/>
      <c r="F27" s="273"/>
      <c r="G27" s="273"/>
      <c r="H27" s="273"/>
      <c r="I27" s="273"/>
      <c r="J27" s="46"/>
    </row>
    <row r="28" spans="1:17" ht="30" customHeight="1">
      <c r="A28" s="9"/>
      <c r="B28" s="8"/>
      <c r="C28" s="46"/>
      <c r="D28" s="46"/>
      <c r="E28" s="46"/>
      <c r="F28" s="46"/>
      <c r="G28" s="46"/>
      <c r="H28" s="46"/>
      <c r="I28" s="46"/>
      <c r="J28" s="46"/>
    </row>
    <row r="29" spans="1:17" s="230" customFormat="1" ht="30.75" customHeight="1">
      <c r="B29" s="229" t="s">
        <v>148</v>
      </c>
      <c r="C29" s="229"/>
      <c r="D29" s="229"/>
      <c r="E29" s="229"/>
      <c r="F29" s="229"/>
      <c r="G29" s="229"/>
      <c r="N29" s="234"/>
      <c r="P29" s="269" t="s">
        <v>152</v>
      </c>
      <c r="Q29" s="269"/>
    </row>
    <row r="30" spans="1:17" ht="31" customHeight="1">
      <c r="B30" s="67"/>
    </row>
    <row r="31" spans="1:17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</row>
    <row r="32" spans="1:17" s="44" customFormat="1" ht="30" customHeight="1">
      <c r="B32" s="10"/>
      <c r="C32" s="114"/>
      <c r="D32" s="114"/>
      <c r="E32" s="114"/>
      <c r="F32" s="114"/>
      <c r="G32" s="114"/>
      <c r="H32" s="114"/>
      <c r="I32" s="114"/>
      <c r="J32" s="114"/>
    </row>
    <row r="33" spans="1:10" s="44" customFormat="1" ht="30" customHeight="1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1:10" ht="30" customHeight="1">
      <c r="B34" s="9"/>
      <c r="C34" s="9"/>
      <c r="D34" s="9"/>
      <c r="E34" s="9"/>
      <c r="F34" s="9"/>
      <c r="G34" s="9"/>
      <c r="H34" s="9"/>
      <c r="I34" s="9"/>
      <c r="J34" s="9"/>
    </row>
    <row r="35" spans="1:10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</row>
  </sheetData>
  <mergeCells count="10">
    <mergeCell ref="B27:I27"/>
    <mergeCell ref="O2:Q2"/>
    <mergeCell ref="P29:Q29"/>
    <mergeCell ref="B31:Q31"/>
    <mergeCell ref="K25:L25"/>
    <mergeCell ref="M8:Q8"/>
    <mergeCell ref="K8:K9"/>
    <mergeCell ref="L8:L9"/>
    <mergeCell ref="B5:Q5"/>
    <mergeCell ref="B6:Q6"/>
  </mergeCells>
  <phoneticPr fontId="0" type="noConversion"/>
  <hyperlinks>
    <hyperlink ref="B31" location="Índice!A1" display="Volver al índice"/>
    <hyperlink ref="P29" location="'G2'!A1" display="Siguiente   "/>
    <hyperlink ref="B29" location="'5.c'!A1" display="  Atrás "/>
    <hyperlink ref="Q29" location="'G2'!A1" display="'G2'!A1"/>
  </hyperlinks>
  <pageMargins left="0.70000000000000007" right="0.70000000000000007" top="1.5300000000000002" bottom="0.75000000000000011" header="0.30000000000000004" footer="0.30000000000000004"/>
  <pageSetup paperSize="9" scale="48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5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0"/>
  <sheetViews>
    <sheetView showGridLines="0" workbookViewId="0"/>
  </sheetViews>
  <sheetFormatPr baseColWidth="10" defaultColWidth="12.83203125" defaultRowHeight="31" customHeight="1" x14ac:dyDescent="0"/>
  <cols>
    <col min="1" max="11" width="12.83203125" style="1"/>
    <col min="12" max="12" width="25.83203125" style="1" customWidth="1"/>
    <col min="13" max="16384" width="12.83203125" style="1"/>
  </cols>
  <sheetData>
    <row r="1" spans="1:20" s="203" customFormat="1" ht="30.75" customHeight="1"/>
    <row r="2" spans="1:20" s="203" customFormat="1" ht="62" customHeight="1">
      <c r="B2" s="204"/>
      <c r="D2" s="205"/>
      <c r="J2" s="205"/>
      <c r="K2" s="205"/>
      <c r="L2" s="205"/>
      <c r="P2" s="268" t="s">
        <v>193</v>
      </c>
      <c r="Q2" s="268"/>
      <c r="R2" s="268"/>
      <c r="S2" s="205"/>
      <c r="T2" s="205"/>
    </row>
    <row r="3" spans="1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1:20" ht="31" customHeight="1">
      <c r="A4" s="3"/>
    </row>
    <row r="5" spans="1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</row>
    <row r="6" spans="1:20" s="235" customFormat="1" ht="31" customHeight="1">
      <c r="B6" s="275" t="s">
        <v>162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</row>
    <row r="7" spans="1:20" ht="31" customHeight="1">
      <c r="A7" s="9"/>
      <c r="B7" s="112"/>
      <c r="C7" s="46"/>
      <c r="D7" s="46"/>
      <c r="E7" s="46"/>
      <c r="F7" s="46"/>
      <c r="G7" s="46"/>
      <c r="H7" s="46"/>
      <c r="I7" s="46"/>
      <c r="J7" s="46"/>
      <c r="K7" s="46"/>
    </row>
    <row r="8" spans="1:20" ht="31" customHeight="1">
      <c r="A8" s="9"/>
      <c r="B8" s="9"/>
      <c r="C8" s="9"/>
      <c r="D8" s="9"/>
      <c r="E8" s="9"/>
      <c r="F8" s="9"/>
      <c r="G8" s="9"/>
      <c r="H8" s="9"/>
      <c r="I8" s="9"/>
      <c r="J8" s="9"/>
      <c r="L8" s="288" t="s">
        <v>55</v>
      </c>
      <c r="M8" s="279" t="s">
        <v>56</v>
      </c>
      <c r="N8" s="276" t="s">
        <v>24</v>
      </c>
      <c r="O8" s="276"/>
      <c r="P8" s="276"/>
      <c r="Q8" s="276"/>
      <c r="R8" s="276"/>
    </row>
    <row r="9" spans="1:20" ht="31" customHeight="1">
      <c r="A9" s="9"/>
      <c r="I9" s="9"/>
      <c r="J9" s="9"/>
      <c r="L9" s="288"/>
      <c r="M9" s="279"/>
      <c r="N9" s="165" t="s">
        <v>0</v>
      </c>
      <c r="O9" s="165" t="s">
        <v>1</v>
      </c>
      <c r="P9" s="165" t="s">
        <v>137</v>
      </c>
      <c r="Q9" s="165" t="s">
        <v>138</v>
      </c>
      <c r="R9" s="165" t="s">
        <v>2</v>
      </c>
    </row>
    <row r="10" spans="1:20" ht="31" customHeight="1">
      <c r="A10" s="9"/>
      <c r="I10" s="9"/>
      <c r="J10" s="9"/>
      <c r="L10" s="116" t="s">
        <v>3</v>
      </c>
      <c r="M10" s="20" t="s">
        <v>57</v>
      </c>
      <c r="N10" s="118">
        <v>22.3</v>
      </c>
      <c r="O10" s="118">
        <v>3.4</v>
      </c>
      <c r="P10" s="118">
        <v>16.2</v>
      </c>
      <c r="Q10" s="118">
        <v>0.3</v>
      </c>
      <c r="R10" s="118">
        <v>0.8</v>
      </c>
    </row>
    <row r="11" spans="1:20" ht="31" customHeight="1">
      <c r="A11" s="9"/>
      <c r="I11" s="9"/>
      <c r="J11" s="9"/>
      <c r="L11" s="130" t="s">
        <v>4</v>
      </c>
      <c r="M11" s="131" t="s">
        <v>58</v>
      </c>
      <c r="N11" s="145">
        <v>52.7</v>
      </c>
      <c r="O11" s="145">
        <v>8</v>
      </c>
      <c r="P11" s="145">
        <v>21.9</v>
      </c>
      <c r="Q11" s="145">
        <v>1.9</v>
      </c>
      <c r="R11" s="145">
        <v>0.6</v>
      </c>
    </row>
    <row r="12" spans="1:20" ht="31" customHeight="1">
      <c r="A12" s="9"/>
      <c r="I12" s="9"/>
      <c r="J12" s="9"/>
      <c r="L12" s="116" t="s">
        <v>5</v>
      </c>
      <c r="M12" s="20" t="s">
        <v>59</v>
      </c>
      <c r="N12" s="118">
        <v>61.2</v>
      </c>
      <c r="O12" s="118">
        <v>9.5</v>
      </c>
      <c r="P12" s="118">
        <v>44.4</v>
      </c>
      <c r="Q12" s="118">
        <v>0.8</v>
      </c>
      <c r="R12" s="118">
        <v>2.2999999999999998</v>
      </c>
    </row>
    <row r="13" spans="1:20" ht="31" customHeight="1">
      <c r="A13" s="9"/>
      <c r="I13" s="9"/>
      <c r="J13" s="9"/>
      <c r="L13" s="130" t="s">
        <v>6</v>
      </c>
      <c r="M13" s="131" t="s">
        <v>60</v>
      </c>
      <c r="N13" s="145">
        <v>138.80000000000001</v>
      </c>
      <c r="O13" s="145">
        <v>20.100000000000001</v>
      </c>
      <c r="P13" s="145">
        <v>13.9</v>
      </c>
      <c r="Q13" s="145">
        <v>1.5</v>
      </c>
      <c r="R13" s="145">
        <v>0.4</v>
      </c>
    </row>
    <row r="14" spans="1:20" ht="31" customHeight="1">
      <c r="A14" s="9"/>
      <c r="I14" s="9"/>
      <c r="J14" s="9"/>
      <c r="L14" s="116" t="s">
        <v>7</v>
      </c>
      <c r="M14" s="20" t="s">
        <v>61</v>
      </c>
      <c r="N14" s="118">
        <v>578.1</v>
      </c>
      <c r="O14" s="118">
        <v>78.5</v>
      </c>
      <c r="P14" s="118">
        <v>61.1</v>
      </c>
      <c r="Q14" s="118">
        <v>0.8</v>
      </c>
      <c r="R14" s="118">
        <v>1.1000000000000001</v>
      </c>
    </row>
    <row r="15" spans="1:20" ht="31" customHeight="1">
      <c r="A15" s="9"/>
      <c r="I15" s="9"/>
      <c r="J15" s="9"/>
      <c r="L15" s="130" t="s">
        <v>8</v>
      </c>
      <c r="M15" s="131" t="s">
        <v>57</v>
      </c>
      <c r="N15" s="145">
        <v>10.1</v>
      </c>
      <c r="O15" s="145">
        <v>1.6</v>
      </c>
      <c r="P15" s="145">
        <v>7.3</v>
      </c>
      <c r="Q15" s="145">
        <v>0.1</v>
      </c>
      <c r="R15" s="145">
        <v>0.4</v>
      </c>
    </row>
    <row r="16" spans="1:20" ht="31" customHeight="1">
      <c r="A16" s="9"/>
      <c r="I16" s="9"/>
      <c r="J16" s="9"/>
      <c r="L16" s="116" t="s">
        <v>9</v>
      </c>
      <c r="M16" s="20" t="s">
        <v>61</v>
      </c>
      <c r="N16" s="118">
        <v>20.100000000000001</v>
      </c>
      <c r="O16" s="118">
        <v>4.4000000000000004</v>
      </c>
      <c r="P16" s="118">
        <v>13.5</v>
      </c>
      <c r="Q16" s="118">
        <v>0.3</v>
      </c>
      <c r="R16" s="118">
        <v>0.9</v>
      </c>
    </row>
    <row r="17" spans="1:18" ht="31" customHeight="1">
      <c r="A17" s="9"/>
      <c r="I17" s="9"/>
      <c r="J17" s="9"/>
      <c r="L17" s="130" t="s">
        <v>10</v>
      </c>
      <c r="M17" s="131" t="s">
        <v>61</v>
      </c>
      <c r="N17" s="145">
        <v>5.7</v>
      </c>
      <c r="O17" s="145">
        <v>1.2</v>
      </c>
      <c r="P17" s="145">
        <v>3.8</v>
      </c>
      <c r="Q17" s="145">
        <v>0.1</v>
      </c>
      <c r="R17" s="145">
        <v>0.2</v>
      </c>
    </row>
    <row r="18" spans="1:18" ht="31" customHeight="1">
      <c r="A18" s="9"/>
      <c r="I18" s="9"/>
      <c r="J18" s="9"/>
      <c r="L18" s="116" t="s">
        <v>11</v>
      </c>
      <c r="M18" s="20" t="s">
        <v>62</v>
      </c>
      <c r="N18" s="118">
        <v>57.6</v>
      </c>
      <c r="O18" s="118">
        <v>3.6</v>
      </c>
      <c r="P18" s="118">
        <v>36.6</v>
      </c>
      <c r="Q18" s="118">
        <v>9.3000000000000007</v>
      </c>
      <c r="R18" s="118">
        <v>2.5</v>
      </c>
    </row>
    <row r="19" spans="1:18" ht="31" customHeight="1">
      <c r="A19" s="9"/>
      <c r="I19" s="9"/>
      <c r="J19" s="9"/>
      <c r="L19" s="130" t="s">
        <v>12</v>
      </c>
      <c r="M19" s="131" t="s">
        <v>63</v>
      </c>
      <c r="N19" s="145">
        <v>4.7</v>
      </c>
      <c r="O19" s="145">
        <v>0.8</v>
      </c>
      <c r="P19" s="145">
        <v>3.6</v>
      </c>
      <c r="Q19" s="145">
        <v>0.1</v>
      </c>
      <c r="R19" s="145">
        <v>0.2</v>
      </c>
    </row>
    <row r="20" spans="1:18" ht="31" customHeight="1">
      <c r="A20" s="9"/>
      <c r="I20" s="9"/>
      <c r="J20" s="9"/>
      <c r="L20" s="116" t="s">
        <v>13</v>
      </c>
      <c r="M20" s="20" t="s">
        <v>57</v>
      </c>
      <c r="N20" s="118">
        <v>15.2</v>
      </c>
      <c r="O20" s="118">
        <v>2.2999999999999998</v>
      </c>
      <c r="P20" s="118">
        <v>11</v>
      </c>
      <c r="Q20" s="118">
        <v>0.3</v>
      </c>
      <c r="R20" s="118">
        <v>0.6</v>
      </c>
    </row>
    <row r="21" spans="1:18" ht="31" customHeight="1">
      <c r="A21" s="9"/>
      <c r="I21" s="9"/>
      <c r="J21" s="9"/>
      <c r="L21" s="130" t="s">
        <v>14</v>
      </c>
      <c r="M21" s="131" t="s">
        <v>57</v>
      </c>
      <c r="N21" s="145">
        <v>103.5</v>
      </c>
      <c r="O21" s="145">
        <v>20</v>
      </c>
      <c r="P21" s="145">
        <v>47.6</v>
      </c>
      <c r="Q21" s="145">
        <v>1.3</v>
      </c>
      <c r="R21" s="145">
        <v>2.5</v>
      </c>
    </row>
    <row r="22" spans="1:18" ht="31" customHeight="1">
      <c r="A22" s="9"/>
      <c r="I22" s="9"/>
      <c r="J22" s="9"/>
      <c r="L22" s="116" t="s">
        <v>15</v>
      </c>
      <c r="M22" s="20" t="s">
        <v>64</v>
      </c>
      <c r="N22" s="118">
        <v>3.4</v>
      </c>
      <c r="O22" s="118">
        <v>0.6</v>
      </c>
      <c r="P22" s="118">
        <v>2.6</v>
      </c>
      <c r="Q22" s="118">
        <v>0.1</v>
      </c>
      <c r="R22" s="118">
        <v>0.1</v>
      </c>
    </row>
    <row r="23" spans="1:18" ht="31" customHeight="1">
      <c r="A23" s="9"/>
      <c r="I23" s="9"/>
      <c r="J23" s="9"/>
      <c r="L23" s="130" t="s">
        <v>16</v>
      </c>
      <c r="M23" s="131" t="s">
        <v>65</v>
      </c>
      <c r="N23" s="145">
        <v>27.7</v>
      </c>
      <c r="O23" s="145">
        <v>2.5</v>
      </c>
      <c r="P23" s="145">
        <v>6.5</v>
      </c>
      <c r="Q23" s="145">
        <v>0.6</v>
      </c>
      <c r="R23" s="145">
        <v>0.2</v>
      </c>
    </row>
    <row r="24" spans="1:18" ht="31" customHeight="1">
      <c r="A24" s="9"/>
      <c r="I24" s="9"/>
      <c r="J24" s="9"/>
      <c r="L24" s="116" t="s">
        <v>17</v>
      </c>
      <c r="M24" s="20" t="s">
        <v>57</v>
      </c>
      <c r="N24" s="118">
        <v>53.8</v>
      </c>
      <c r="O24" s="118">
        <v>7.4</v>
      </c>
      <c r="P24" s="118">
        <v>39.799999999999997</v>
      </c>
      <c r="Q24" s="118">
        <v>4.0999999999999996</v>
      </c>
      <c r="R24" s="118">
        <v>2.2000000000000002</v>
      </c>
    </row>
    <row r="25" spans="1:18" ht="31" customHeight="1">
      <c r="A25" s="9"/>
      <c r="I25" s="9"/>
      <c r="J25" s="9"/>
      <c r="L25" s="301" t="s">
        <v>25</v>
      </c>
      <c r="M25" s="302"/>
      <c r="N25" s="174">
        <f>SUM(N10:N24)</f>
        <v>1154.9000000000003</v>
      </c>
      <c r="O25" s="174">
        <f>SUM(O10:O24)</f>
        <v>163.90000000000003</v>
      </c>
      <c r="P25" s="174">
        <f>SUM(P10:P24)</f>
        <v>329.80000000000007</v>
      </c>
      <c r="Q25" s="174">
        <f>SUM(Q10:Q24)</f>
        <v>21.6</v>
      </c>
      <c r="R25" s="174">
        <f>SUM(R10:R24)</f>
        <v>14.999999999999996</v>
      </c>
    </row>
    <row r="26" spans="1:18" ht="31" customHeight="1">
      <c r="A26" s="9"/>
      <c r="I26" s="9"/>
      <c r="J26" s="9"/>
    </row>
    <row r="27" spans="1:18" ht="31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N27" s="117">
        <f>+N25+'G1'!M25</f>
        <v>8344.6537260561417</v>
      </c>
    </row>
    <row r="28" spans="1:18" ht="3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N28" s="1">
        <f>+N25/N27</f>
        <v>0.13839999092998079</v>
      </c>
    </row>
    <row r="29" spans="1:18" s="44" customFormat="1" ht="31" customHeight="1"/>
    <row r="30" spans="1:18" s="44" customFormat="1" ht="25" customHeight="1">
      <c r="B30" s="300" t="s">
        <v>144</v>
      </c>
      <c r="C30" s="300"/>
      <c r="D30" s="300"/>
      <c r="E30" s="300"/>
      <c r="F30" s="300"/>
      <c r="G30" s="300"/>
      <c r="H30" s="300"/>
      <c r="I30" s="300"/>
      <c r="J30" s="300"/>
    </row>
    <row r="31" spans="1:18" ht="25" customHeight="1">
      <c r="B31" s="273" t="s">
        <v>163</v>
      </c>
      <c r="C31" s="273"/>
      <c r="D31" s="273"/>
      <c r="E31" s="273"/>
      <c r="F31" s="273"/>
      <c r="G31" s="273"/>
      <c r="H31" s="273"/>
      <c r="I31" s="273"/>
      <c r="J31" s="273"/>
    </row>
    <row r="32" spans="1:18" ht="31" customHeight="1">
      <c r="B32" s="94"/>
      <c r="C32" s="9"/>
      <c r="D32" s="9"/>
      <c r="E32" s="9"/>
      <c r="F32" s="9"/>
      <c r="G32" s="9"/>
      <c r="H32" s="9"/>
      <c r="I32" s="9"/>
      <c r="J32" s="9"/>
    </row>
    <row r="33" spans="1:18" s="230" customFormat="1" ht="30.75" customHeight="1">
      <c r="B33" s="229" t="s">
        <v>148</v>
      </c>
      <c r="C33" s="229"/>
      <c r="D33" s="229"/>
      <c r="E33" s="229"/>
      <c r="F33" s="229"/>
      <c r="G33" s="229"/>
      <c r="N33" s="234"/>
      <c r="Q33" s="269" t="s">
        <v>154</v>
      </c>
      <c r="R33" s="269"/>
    </row>
    <row r="34" spans="1:18" ht="31" customHeight="1">
      <c r="B34" s="67"/>
    </row>
    <row r="35" spans="1:18" ht="50" customHeight="1">
      <c r="B35" s="270" t="s">
        <v>66</v>
      </c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</row>
    <row r="36" spans="1:18" ht="31" customHeight="1">
      <c r="B36" s="10"/>
      <c r="C36" s="9"/>
      <c r="D36" s="9"/>
      <c r="E36" s="9"/>
      <c r="F36" s="9"/>
      <c r="G36" s="9"/>
      <c r="H36" s="9"/>
      <c r="I36" s="9"/>
      <c r="J36" s="9"/>
    </row>
    <row r="37" spans="1:18" ht="3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8" ht="3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8" ht="3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8" ht="3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</sheetData>
  <mergeCells count="11">
    <mergeCell ref="Q33:R33"/>
    <mergeCell ref="B35:R35"/>
    <mergeCell ref="L8:L9"/>
    <mergeCell ref="M8:M9"/>
    <mergeCell ref="N8:R8"/>
    <mergeCell ref="L25:M25"/>
    <mergeCell ref="B5:R5"/>
    <mergeCell ref="B6:R6"/>
    <mergeCell ref="B30:J30"/>
    <mergeCell ref="B31:J31"/>
    <mergeCell ref="P2:R2"/>
  </mergeCells>
  <phoneticPr fontId="0" type="noConversion"/>
  <hyperlinks>
    <hyperlink ref="B35" location="Índice!A1" display="Volver al índice"/>
    <hyperlink ref="Q33" location="'G3'!A1" display="Siguiente   "/>
    <hyperlink ref="B33" location="'G1'!A1" display="  Atrás "/>
  </hyperlinks>
  <pageMargins left="0.70000000000000007" right="0.70000000000000007" top="1.5300000000000002" bottom="0.75000000000000011" header="0.30000000000000004" footer="0.30000000000000004"/>
  <pageSetup paperSize="9" scale="47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36"/>
  <sheetViews>
    <sheetView showGridLines="0" workbookViewId="0"/>
  </sheetViews>
  <sheetFormatPr baseColWidth="10" defaultColWidth="12.83203125" defaultRowHeight="30" customHeight="1" x14ac:dyDescent="0"/>
  <cols>
    <col min="1" max="9" width="12.83203125" style="1"/>
    <col min="10" max="10" width="20" style="1" customWidth="1"/>
    <col min="11" max="11" width="21.6640625" style="1" customWidth="1"/>
    <col min="12" max="12" width="23.6640625" style="1" customWidth="1"/>
    <col min="13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J2" s="205"/>
      <c r="K2" s="303" t="s">
        <v>193</v>
      </c>
      <c r="L2" s="303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</row>
    <row r="6" spans="2:20" s="235" customFormat="1" ht="30" customHeight="1">
      <c r="B6" s="275" t="s">
        <v>161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</row>
    <row r="7" spans="2:20" ht="30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20" ht="50" customHeight="1">
      <c r="B8" s="9"/>
      <c r="C8" s="9"/>
      <c r="G8" s="9"/>
      <c r="H8" s="9"/>
      <c r="I8" s="9"/>
      <c r="J8" s="164" t="s">
        <v>19</v>
      </c>
      <c r="K8" s="164" t="s">
        <v>47</v>
      </c>
      <c r="L8" s="164" t="s">
        <v>27</v>
      </c>
    </row>
    <row r="9" spans="2:20" ht="30" customHeight="1">
      <c r="B9" s="9"/>
      <c r="C9" s="9"/>
      <c r="G9" s="119"/>
      <c r="H9" s="9"/>
      <c r="I9" s="9"/>
      <c r="J9" s="21" t="s">
        <v>0</v>
      </c>
      <c r="K9" s="11">
        <v>86.2</v>
      </c>
      <c r="L9" s="11">
        <v>13.8</v>
      </c>
    </row>
    <row r="10" spans="2:20" ht="30" customHeight="1">
      <c r="B10" s="9"/>
      <c r="C10" s="9"/>
      <c r="G10" s="119"/>
      <c r="H10" s="9"/>
      <c r="I10" s="9"/>
      <c r="J10" s="131" t="s">
        <v>1</v>
      </c>
      <c r="K10" s="145">
        <v>89.4</v>
      </c>
      <c r="L10" s="145">
        <v>10.6</v>
      </c>
    </row>
    <row r="11" spans="2:20" ht="30" customHeight="1">
      <c r="B11" s="9"/>
      <c r="C11" s="9"/>
      <c r="G11" s="119"/>
      <c r="H11" s="9"/>
      <c r="I11" s="9"/>
      <c r="J11" s="21" t="s">
        <v>134</v>
      </c>
      <c r="K11" s="11">
        <v>59.3</v>
      </c>
      <c r="L11" s="11">
        <v>40.700000000000003</v>
      </c>
    </row>
    <row r="12" spans="2:20" ht="30" customHeight="1">
      <c r="B12" s="9"/>
      <c r="C12" s="9"/>
      <c r="G12" s="119"/>
      <c r="H12" s="9"/>
      <c r="I12" s="9"/>
      <c r="J12" s="131" t="s">
        <v>135</v>
      </c>
      <c r="K12" s="145">
        <v>60.9</v>
      </c>
      <c r="L12" s="145">
        <v>39.1</v>
      </c>
    </row>
    <row r="13" spans="2:20" ht="30" customHeight="1">
      <c r="B13" s="9"/>
      <c r="C13" s="9"/>
      <c r="G13" s="119"/>
      <c r="H13" s="9"/>
      <c r="I13" s="9"/>
      <c r="J13" s="21" t="s">
        <v>2</v>
      </c>
      <c r="K13" s="11">
        <v>68.599999999999994</v>
      </c>
      <c r="L13" s="11">
        <v>31.4</v>
      </c>
    </row>
    <row r="14" spans="2:20" ht="30" customHeight="1">
      <c r="B14" s="9"/>
      <c r="C14" s="9"/>
      <c r="G14" s="119"/>
      <c r="H14" s="9"/>
      <c r="I14" s="9"/>
      <c r="J14" s="131" t="s">
        <v>136</v>
      </c>
      <c r="K14" s="145">
        <v>72.3</v>
      </c>
      <c r="L14" s="145">
        <v>27.7</v>
      </c>
    </row>
    <row r="15" spans="2:20" ht="30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2:20" ht="30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7" ht="30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7" ht="30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7" ht="30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7" ht="30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7" s="44" customFormat="1" ht="25" customHeight="1">
      <c r="B21" s="273" t="s">
        <v>150</v>
      </c>
      <c r="C21" s="273"/>
      <c r="D21" s="273"/>
      <c r="E21" s="273"/>
      <c r="F21" s="273"/>
      <c r="G21" s="273"/>
      <c r="H21" s="273"/>
      <c r="I21" s="273"/>
    </row>
    <row r="22" spans="2:17" s="44" customFormat="1" ht="30" customHeight="1">
      <c r="B22" s="8"/>
    </row>
    <row r="23" spans="2:17" s="230" customFormat="1" ht="30.75" customHeight="1">
      <c r="B23" s="229" t="s">
        <v>151</v>
      </c>
      <c r="C23" s="229"/>
      <c r="D23" s="229"/>
      <c r="E23" s="229"/>
      <c r="F23" s="229"/>
      <c r="G23" s="229"/>
      <c r="L23" s="229" t="s">
        <v>152</v>
      </c>
      <c r="N23" s="234"/>
    </row>
    <row r="24" spans="2:17" ht="31" customHeight="1">
      <c r="B24" s="67"/>
    </row>
    <row r="25" spans="2:17" ht="50" customHeight="1">
      <c r="B25" s="270" t="s">
        <v>66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11"/>
      <c r="N25" s="211"/>
      <c r="O25" s="211"/>
      <c r="P25" s="211"/>
      <c r="Q25" s="212"/>
    </row>
    <row r="26" spans="2:17" ht="30" customHeight="1">
      <c r="B26" s="10"/>
      <c r="C26" s="9"/>
      <c r="E26" s="9"/>
      <c r="F26" s="9"/>
      <c r="G26" s="9"/>
      <c r="H26" s="9"/>
      <c r="I26" s="9"/>
      <c r="J26" s="9"/>
      <c r="K26" s="9"/>
      <c r="L26" s="9"/>
    </row>
    <row r="27" spans="2:17" ht="30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2:17" ht="30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7" ht="30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2:17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2:17" ht="30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2:17" ht="30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12" ht="30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2:12" ht="30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2:12" ht="30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12" ht="30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</sheetData>
  <mergeCells count="5">
    <mergeCell ref="B5:L5"/>
    <mergeCell ref="B6:L6"/>
    <mergeCell ref="B21:I21"/>
    <mergeCell ref="K2:L2"/>
    <mergeCell ref="B25:L25"/>
  </mergeCells>
  <phoneticPr fontId="0" type="noConversion"/>
  <hyperlinks>
    <hyperlink ref="B25" location="Índice!A1" display="Volver al índice"/>
    <hyperlink ref="L23" location="'G4'!A1" display="Siguiente   "/>
    <hyperlink ref="B23" location="'G2'!A1" display="  Atrás "/>
  </hyperlinks>
  <pageMargins left="0.70000000000000007" right="0.70000000000000007" top="1.5300000000000002" bottom="0.75000000000000011" header="0.30000000000000004" footer="0.30000000000000004"/>
  <pageSetup paperSize="9" scale="63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93"/>
  <sheetViews>
    <sheetView showGridLines="0" workbookViewId="0"/>
  </sheetViews>
  <sheetFormatPr baseColWidth="10" defaultColWidth="12.83203125" defaultRowHeight="30" customHeight="1" x14ac:dyDescent="0"/>
  <cols>
    <col min="1" max="9" width="12.83203125" style="1"/>
    <col min="10" max="10" width="23.83203125" style="1" customWidth="1"/>
    <col min="11" max="11" width="21.83203125" style="1" customWidth="1"/>
    <col min="12" max="12" width="21.6640625" style="1" customWidth="1"/>
    <col min="13" max="13" width="19.5" style="1" customWidth="1"/>
    <col min="14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J2" s="205"/>
      <c r="L2" s="303" t="s">
        <v>193</v>
      </c>
      <c r="M2" s="303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</row>
    <row r="6" spans="2:20" s="235" customFormat="1" ht="30" customHeight="1">
      <c r="B6" s="275" t="s">
        <v>160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</row>
    <row r="7" spans="2:20" ht="30" customHeight="1">
      <c r="B7" s="9"/>
      <c r="C7" s="9"/>
      <c r="D7" s="9"/>
      <c r="E7" s="9"/>
      <c r="F7" s="9"/>
      <c r="G7" s="9"/>
      <c r="H7" s="9"/>
      <c r="I7" s="9"/>
      <c r="J7" s="9"/>
    </row>
    <row r="8" spans="2:20" ht="50" customHeight="1">
      <c r="B8" s="9"/>
      <c r="G8" s="9"/>
      <c r="H8" s="9"/>
      <c r="I8" s="9"/>
      <c r="J8" s="170" t="s">
        <v>55</v>
      </c>
      <c r="K8" s="170" t="s">
        <v>56</v>
      </c>
      <c r="L8" s="164" t="s">
        <v>47</v>
      </c>
      <c r="M8" s="164" t="s">
        <v>27</v>
      </c>
    </row>
    <row r="9" spans="2:20" ht="30" customHeight="1">
      <c r="B9" s="9"/>
      <c r="G9" s="9"/>
      <c r="H9" s="9"/>
      <c r="I9" s="9"/>
      <c r="J9" s="120" t="s">
        <v>3</v>
      </c>
      <c r="K9" s="20" t="s">
        <v>57</v>
      </c>
      <c r="L9" s="115">
        <v>2006</v>
      </c>
      <c r="M9" s="115">
        <v>1901</v>
      </c>
    </row>
    <row r="10" spans="2:20" ht="30" customHeight="1">
      <c r="B10" s="9"/>
      <c r="G10" s="9"/>
      <c r="H10" s="9"/>
      <c r="I10" s="9"/>
      <c r="J10" s="142" t="s">
        <v>4</v>
      </c>
      <c r="K10" s="131" t="s">
        <v>58</v>
      </c>
      <c r="L10" s="143">
        <v>5565</v>
      </c>
      <c r="M10" s="143">
        <v>2425</v>
      </c>
    </row>
    <row r="11" spans="2:20" ht="30" customHeight="1">
      <c r="B11" s="9"/>
      <c r="G11" s="9"/>
      <c r="H11" s="9"/>
      <c r="I11" s="9"/>
      <c r="J11" s="120" t="s">
        <v>5</v>
      </c>
      <c r="K11" s="20" t="s">
        <v>59</v>
      </c>
      <c r="L11" s="115">
        <v>17800</v>
      </c>
      <c r="M11" s="115">
        <v>5195</v>
      </c>
    </row>
    <row r="12" spans="2:20" ht="30" customHeight="1">
      <c r="B12" s="9"/>
      <c r="G12" s="9"/>
      <c r="H12" s="9"/>
      <c r="I12" s="9"/>
      <c r="J12" s="142" t="s">
        <v>6</v>
      </c>
      <c r="K12" s="131" t="s">
        <v>60</v>
      </c>
      <c r="L12" s="144">
        <v>2820</v>
      </c>
      <c r="M12" s="143">
        <v>1212</v>
      </c>
    </row>
    <row r="13" spans="2:20" ht="30" customHeight="1">
      <c r="B13" s="9"/>
      <c r="G13" s="9"/>
      <c r="H13" s="9"/>
      <c r="I13" s="9"/>
      <c r="J13" s="120" t="s">
        <v>7</v>
      </c>
      <c r="K13" s="20" t="s">
        <v>61</v>
      </c>
      <c r="L13" s="115">
        <v>21359</v>
      </c>
      <c r="M13" s="115">
        <v>4198</v>
      </c>
    </row>
    <row r="14" spans="2:20" ht="30" customHeight="1">
      <c r="B14" s="9"/>
      <c r="G14" s="9"/>
      <c r="H14" s="9"/>
      <c r="I14" s="9"/>
      <c r="J14" s="142" t="s">
        <v>8</v>
      </c>
      <c r="K14" s="131" t="s">
        <v>57</v>
      </c>
      <c r="L14" s="143">
        <v>1368</v>
      </c>
      <c r="M14" s="143">
        <v>859</v>
      </c>
    </row>
    <row r="15" spans="2:20" ht="30" customHeight="1">
      <c r="B15" s="9"/>
      <c r="G15" s="9"/>
      <c r="H15" s="9"/>
      <c r="I15" s="9"/>
      <c r="J15" s="120" t="s">
        <v>9</v>
      </c>
      <c r="K15" s="20" t="s">
        <v>61</v>
      </c>
      <c r="L15" s="115">
        <v>3579</v>
      </c>
      <c r="M15" s="115">
        <v>1418</v>
      </c>
    </row>
    <row r="16" spans="2:20" ht="30" customHeight="1">
      <c r="B16" s="9"/>
      <c r="G16" s="9"/>
      <c r="H16" s="9"/>
      <c r="I16" s="9"/>
      <c r="J16" s="142" t="s">
        <v>10</v>
      </c>
      <c r="K16" s="131" t="s">
        <v>61</v>
      </c>
      <c r="L16" s="143">
        <v>715</v>
      </c>
      <c r="M16" s="143">
        <v>403</v>
      </c>
    </row>
    <row r="17" spans="2:14" ht="30" customHeight="1">
      <c r="B17" s="9"/>
      <c r="G17" s="9"/>
      <c r="H17" s="9"/>
      <c r="I17" s="9"/>
      <c r="J17" s="120" t="s">
        <v>11</v>
      </c>
      <c r="K17" s="20" t="s">
        <v>62</v>
      </c>
      <c r="L17" s="115">
        <v>7677</v>
      </c>
      <c r="M17" s="115">
        <v>4548</v>
      </c>
    </row>
    <row r="18" spans="2:14" ht="30" customHeight="1">
      <c r="B18" s="9"/>
      <c r="G18" s="9"/>
      <c r="H18" s="9"/>
      <c r="I18" s="9"/>
      <c r="J18" s="142" t="s">
        <v>12</v>
      </c>
      <c r="K18" s="131" t="s">
        <v>63</v>
      </c>
      <c r="L18" s="143">
        <v>503</v>
      </c>
      <c r="M18" s="143">
        <v>383</v>
      </c>
    </row>
    <row r="19" spans="2:14" ht="30" customHeight="1">
      <c r="B19" s="9"/>
      <c r="G19" s="9"/>
      <c r="H19" s="9"/>
      <c r="I19" s="9"/>
      <c r="J19" s="120" t="s">
        <v>13</v>
      </c>
      <c r="K19" s="20" t="s">
        <v>57</v>
      </c>
      <c r="L19" s="115">
        <v>2235</v>
      </c>
      <c r="M19" s="115">
        <v>1312</v>
      </c>
    </row>
    <row r="20" spans="2:14" ht="30" customHeight="1">
      <c r="B20" s="9"/>
      <c r="G20" s="9"/>
      <c r="H20" s="9"/>
      <c r="I20" s="9"/>
      <c r="J20" s="142" t="s">
        <v>14</v>
      </c>
      <c r="K20" s="131" t="s">
        <v>57</v>
      </c>
      <c r="L20" s="143">
        <v>9578</v>
      </c>
      <c r="M20" s="143">
        <v>5909</v>
      </c>
    </row>
    <row r="21" spans="2:14" ht="30" customHeight="1">
      <c r="B21" s="9"/>
      <c r="G21" s="9"/>
      <c r="H21" s="9"/>
      <c r="I21" s="9"/>
      <c r="J21" s="120" t="s">
        <v>15</v>
      </c>
      <c r="K21" s="20" t="s">
        <v>64</v>
      </c>
      <c r="L21" s="115">
        <v>1140</v>
      </c>
      <c r="M21" s="115">
        <v>274</v>
      </c>
    </row>
    <row r="22" spans="2:14" ht="30" customHeight="1">
      <c r="B22" s="9"/>
      <c r="G22" s="9"/>
      <c r="H22" s="9"/>
      <c r="I22" s="9"/>
      <c r="J22" s="142" t="s">
        <v>16</v>
      </c>
      <c r="K22" s="131" t="s">
        <v>65</v>
      </c>
      <c r="L22" s="143">
        <v>3941</v>
      </c>
      <c r="M22" s="143">
        <v>2314</v>
      </c>
    </row>
    <row r="23" spans="2:14" ht="30" customHeight="1">
      <c r="B23" s="9"/>
      <c r="G23" s="9"/>
      <c r="H23" s="9"/>
      <c r="I23" s="9"/>
      <c r="J23" s="116" t="s">
        <v>17</v>
      </c>
      <c r="K23" s="20" t="s">
        <v>57</v>
      </c>
      <c r="L23" s="115">
        <v>17372</v>
      </c>
      <c r="M23" s="115">
        <v>5160</v>
      </c>
    </row>
    <row r="24" spans="2:14" ht="30" customHeight="1">
      <c r="B24" s="9"/>
      <c r="G24" s="9"/>
      <c r="H24" s="9"/>
      <c r="I24" s="9"/>
      <c r="J24" s="304" t="s">
        <v>18</v>
      </c>
      <c r="K24" s="304"/>
      <c r="L24" s="173">
        <f>SUM(L9:L23)</f>
        <v>97658</v>
      </c>
      <c r="M24" s="173">
        <f>SUM(M9:M23)</f>
        <v>37511</v>
      </c>
    </row>
    <row r="25" spans="2:14" ht="30" customHeight="1">
      <c r="B25" s="9"/>
      <c r="C25" s="46"/>
      <c r="D25" s="46"/>
      <c r="E25" s="46"/>
      <c r="F25" s="46"/>
      <c r="G25" s="9"/>
      <c r="H25" s="9"/>
      <c r="I25" s="9"/>
      <c r="J25" s="9"/>
    </row>
    <row r="26" spans="2:14" ht="30" customHeight="1">
      <c r="B26" s="9"/>
      <c r="C26" s="9"/>
      <c r="D26" s="9"/>
      <c r="E26" s="9"/>
      <c r="F26" s="9"/>
      <c r="G26" s="9"/>
      <c r="H26" s="9"/>
      <c r="I26" s="9"/>
      <c r="J26" s="9"/>
    </row>
    <row r="27" spans="2:14" ht="30" customHeight="1">
      <c r="B27" s="9"/>
      <c r="C27" s="9"/>
      <c r="D27" s="9"/>
      <c r="E27" s="9"/>
      <c r="F27" s="9"/>
      <c r="G27" s="9"/>
      <c r="H27" s="9"/>
      <c r="I27" s="9"/>
      <c r="J27" s="9"/>
    </row>
    <row r="28" spans="2:14" ht="30" customHeight="1">
      <c r="B28" s="9"/>
      <c r="C28" s="9"/>
      <c r="D28" s="9"/>
      <c r="E28" s="9"/>
      <c r="F28" s="9"/>
      <c r="G28" s="9"/>
      <c r="H28" s="9"/>
      <c r="I28" s="9"/>
      <c r="J28" s="9"/>
    </row>
    <row r="29" spans="2:14" ht="25" customHeight="1">
      <c r="B29" s="273" t="s">
        <v>150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2:14" ht="30" customHeight="1">
      <c r="B30" s="44"/>
      <c r="C30" s="9"/>
      <c r="D30" s="9"/>
      <c r="E30" s="9"/>
      <c r="F30" s="9"/>
      <c r="G30" s="9"/>
      <c r="H30" s="9"/>
      <c r="I30" s="9"/>
      <c r="J30" s="9"/>
    </row>
    <row r="31" spans="2:14" s="230" customFormat="1" ht="30.75" customHeight="1">
      <c r="B31" s="229" t="s">
        <v>148</v>
      </c>
      <c r="C31" s="229"/>
      <c r="D31" s="229"/>
      <c r="E31" s="229"/>
      <c r="F31" s="229"/>
      <c r="G31" s="229"/>
      <c r="M31" s="229" t="s">
        <v>152</v>
      </c>
      <c r="N31" s="234"/>
    </row>
    <row r="32" spans="2:14" ht="31" customHeight="1">
      <c r="B32" s="67"/>
    </row>
    <row r="33" spans="2:17" ht="50" customHeight="1">
      <c r="B33" s="270" t="s">
        <v>66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11"/>
      <c r="O33" s="211"/>
      <c r="P33" s="211"/>
      <c r="Q33" s="212"/>
    </row>
    <row r="34" spans="2:17" ht="30" customHeight="1">
      <c r="B34" s="10"/>
      <c r="C34" s="9"/>
      <c r="D34" s="9"/>
      <c r="E34" s="9"/>
      <c r="F34" s="9"/>
      <c r="G34" s="9"/>
      <c r="H34" s="9"/>
      <c r="I34" s="9"/>
      <c r="J34" s="9"/>
    </row>
    <row r="35" spans="2:17" ht="30" customHeight="1">
      <c r="C35" s="9"/>
      <c r="D35" s="9"/>
      <c r="E35" s="9"/>
      <c r="F35" s="9"/>
      <c r="G35" s="9"/>
      <c r="H35" s="9"/>
      <c r="I35" s="9"/>
      <c r="J35" s="9"/>
    </row>
    <row r="36" spans="2:17" ht="30" customHeight="1">
      <c r="C36" s="9"/>
      <c r="D36" s="9"/>
      <c r="E36" s="9"/>
      <c r="F36" s="9"/>
      <c r="G36" s="9"/>
      <c r="H36" s="9"/>
      <c r="I36" s="9"/>
      <c r="J36" s="9"/>
    </row>
    <row r="37" spans="2:17" ht="30" customHeight="1">
      <c r="C37" s="9"/>
      <c r="D37" s="9"/>
      <c r="E37" s="9"/>
      <c r="F37" s="9"/>
      <c r="G37" s="9"/>
      <c r="H37" s="9"/>
      <c r="I37" s="9"/>
      <c r="J37" s="9"/>
    </row>
    <row r="38" spans="2:17" ht="30" customHeight="1">
      <c r="B38" s="9"/>
      <c r="C38" s="9"/>
      <c r="D38" s="9"/>
      <c r="E38" s="9"/>
      <c r="F38" s="9"/>
      <c r="G38" s="9"/>
      <c r="H38" s="9"/>
      <c r="I38" s="9"/>
      <c r="J38" s="9"/>
    </row>
    <row r="39" spans="2:17" ht="30" customHeight="1">
      <c r="B39" s="9"/>
      <c r="C39" s="9"/>
      <c r="D39" s="9"/>
      <c r="E39" s="9"/>
      <c r="F39" s="9"/>
      <c r="G39" s="9"/>
      <c r="H39" s="9"/>
      <c r="I39" s="9"/>
      <c r="J39" s="9"/>
    </row>
    <row r="40" spans="2:17" ht="30" customHeight="1">
      <c r="B40" s="9"/>
      <c r="C40" s="9"/>
      <c r="D40" s="9"/>
      <c r="E40" s="9"/>
      <c r="F40" s="9"/>
      <c r="G40" s="9"/>
      <c r="H40" s="9"/>
      <c r="I40" s="9"/>
      <c r="J40" s="9"/>
    </row>
    <row r="41" spans="2:17" ht="30" customHeight="1">
      <c r="B41" s="9"/>
      <c r="C41" s="9"/>
      <c r="D41" s="9"/>
      <c r="E41" s="9"/>
      <c r="F41" s="9"/>
      <c r="G41" s="9"/>
      <c r="H41" s="9"/>
      <c r="I41" s="9"/>
      <c r="J41" s="9"/>
    </row>
    <row r="42" spans="2:17" ht="30" customHeight="1">
      <c r="B42" s="9"/>
      <c r="C42" s="9"/>
      <c r="D42" s="9"/>
      <c r="E42" s="9"/>
      <c r="F42" s="9"/>
      <c r="G42" s="9"/>
      <c r="H42" s="9"/>
      <c r="I42" s="9"/>
      <c r="J42" s="9"/>
    </row>
    <row r="43" spans="2:17" ht="30" customHeight="1">
      <c r="B43" s="9"/>
      <c r="C43" s="9"/>
      <c r="D43" s="9"/>
      <c r="E43" s="9"/>
      <c r="F43" s="9"/>
      <c r="G43" s="9"/>
      <c r="H43" s="9"/>
      <c r="I43" s="9"/>
      <c r="J43" s="9"/>
    </row>
    <row r="44" spans="2:17" ht="30" customHeight="1">
      <c r="B44" s="9"/>
      <c r="C44" s="9"/>
      <c r="D44" s="9"/>
      <c r="E44" s="9"/>
      <c r="F44" s="9"/>
      <c r="G44" s="9"/>
      <c r="H44" s="9"/>
      <c r="I44" s="9"/>
      <c r="J44" s="9"/>
    </row>
    <row r="45" spans="2:17" ht="30" customHeight="1">
      <c r="B45" s="9"/>
      <c r="C45" s="9"/>
      <c r="D45" s="9"/>
      <c r="E45" s="9"/>
      <c r="F45" s="9"/>
      <c r="G45" s="9"/>
      <c r="H45" s="9"/>
      <c r="I45" s="9"/>
      <c r="J45" s="9"/>
    </row>
    <row r="46" spans="2:17" ht="30" customHeight="1">
      <c r="B46" s="9"/>
      <c r="C46" s="9"/>
      <c r="D46" s="9"/>
      <c r="E46" s="9"/>
      <c r="F46" s="9"/>
      <c r="G46" s="9"/>
      <c r="H46" s="9"/>
      <c r="I46" s="9"/>
      <c r="J46" s="9"/>
    </row>
    <row r="47" spans="2:17" ht="30" customHeight="1">
      <c r="B47" s="9"/>
      <c r="C47" s="9"/>
      <c r="D47" s="9"/>
      <c r="E47" s="9"/>
      <c r="F47" s="9"/>
      <c r="G47" s="9"/>
      <c r="H47" s="9"/>
      <c r="I47" s="9"/>
      <c r="J47" s="9"/>
    </row>
    <row r="48" spans="2:17" ht="30" customHeight="1">
      <c r="B48" s="9"/>
      <c r="C48" s="9"/>
      <c r="D48" s="9"/>
      <c r="E48" s="9"/>
      <c r="F48" s="9"/>
      <c r="G48" s="9"/>
      <c r="H48" s="9"/>
      <c r="I48" s="9"/>
      <c r="J48" s="9"/>
    </row>
    <row r="49" spans="2:10" ht="30" customHeight="1">
      <c r="B49" s="9"/>
      <c r="C49" s="9"/>
      <c r="D49" s="9"/>
      <c r="E49" s="9"/>
      <c r="F49" s="9"/>
      <c r="G49" s="9"/>
      <c r="H49" s="9"/>
      <c r="I49" s="9"/>
      <c r="J49" s="9"/>
    </row>
    <row r="50" spans="2:10" ht="30" customHeight="1">
      <c r="B50" s="9"/>
      <c r="C50" s="9"/>
      <c r="D50" s="9"/>
      <c r="E50" s="9"/>
      <c r="F50" s="9"/>
      <c r="G50" s="9"/>
      <c r="H50" s="9"/>
      <c r="I50" s="9"/>
      <c r="J50" s="9"/>
    </row>
    <row r="51" spans="2:10" ht="30" customHeight="1">
      <c r="B51" s="9"/>
      <c r="C51" s="9"/>
      <c r="D51" s="9"/>
      <c r="E51" s="9"/>
      <c r="F51" s="9"/>
      <c r="G51" s="9"/>
      <c r="H51" s="9"/>
      <c r="I51" s="9"/>
      <c r="J51" s="9"/>
    </row>
    <row r="52" spans="2:10" ht="30" customHeight="1">
      <c r="B52" s="9"/>
      <c r="C52" s="9"/>
      <c r="D52" s="9"/>
      <c r="E52" s="9"/>
      <c r="F52" s="9"/>
      <c r="G52" s="9"/>
      <c r="H52" s="9"/>
      <c r="I52" s="9"/>
      <c r="J52" s="9"/>
    </row>
    <row r="53" spans="2:10" ht="30" customHeight="1">
      <c r="B53" s="9"/>
      <c r="C53" s="9"/>
      <c r="D53" s="9"/>
      <c r="E53" s="9"/>
      <c r="F53" s="9"/>
      <c r="G53" s="9"/>
      <c r="H53" s="9"/>
      <c r="I53" s="9"/>
      <c r="J53" s="9"/>
    </row>
    <row r="54" spans="2:10" ht="30" customHeight="1">
      <c r="B54" s="9"/>
      <c r="C54" s="9"/>
      <c r="D54" s="9"/>
      <c r="E54" s="9"/>
      <c r="F54" s="9"/>
      <c r="G54" s="9"/>
      <c r="H54" s="9"/>
      <c r="I54" s="9"/>
      <c r="J54" s="9"/>
    </row>
    <row r="55" spans="2:10" ht="30" customHeight="1">
      <c r="B55" s="9"/>
      <c r="C55" s="9"/>
      <c r="D55" s="9"/>
      <c r="E55" s="9"/>
      <c r="F55" s="9"/>
      <c r="G55" s="9"/>
      <c r="H55" s="9"/>
      <c r="I55" s="9"/>
      <c r="J55" s="9"/>
    </row>
    <row r="56" spans="2:10" ht="30" customHeight="1">
      <c r="B56" s="9"/>
      <c r="C56" s="9"/>
      <c r="D56" s="9"/>
      <c r="E56" s="9"/>
      <c r="F56" s="9"/>
      <c r="G56" s="9"/>
      <c r="H56" s="9"/>
      <c r="I56" s="9"/>
      <c r="J56" s="9"/>
    </row>
    <row r="57" spans="2:10" ht="30" customHeight="1">
      <c r="B57" s="9"/>
      <c r="C57" s="9"/>
      <c r="D57" s="9"/>
      <c r="E57" s="9"/>
      <c r="F57" s="9"/>
      <c r="G57" s="9"/>
      <c r="H57" s="9"/>
      <c r="I57" s="9"/>
      <c r="J57" s="9"/>
    </row>
    <row r="58" spans="2:10" ht="30" customHeight="1">
      <c r="B58" s="9"/>
      <c r="C58" s="9"/>
      <c r="D58" s="9"/>
      <c r="E58" s="9"/>
      <c r="F58" s="9"/>
      <c r="G58" s="9"/>
      <c r="H58" s="9"/>
      <c r="I58" s="9"/>
      <c r="J58" s="9"/>
    </row>
    <row r="59" spans="2:10" ht="30" customHeight="1">
      <c r="B59" s="9"/>
      <c r="C59" s="9"/>
      <c r="D59" s="9"/>
      <c r="E59" s="9"/>
      <c r="F59" s="9"/>
      <c r="G59" s="9"/>
      <c r="H59" s="9"/>
      <c r="I59" s="9"/>
      <c r="J59" s="9"/>
    </row>
    <row r="60" spans="2:10" ht="30" customHeight="1">
      <c r="B60" s="9"/>
      <c r="C60" s="9"/>
      <c r="D60" s="9"/>
      <c r="E60" s="9"/>
      <c r="F60" s="9"/>
      <c r="G60" s="9"/>
      <c r="H60" s="9"/>
      <c r="I60" s="9"/>
      <c r="J60" s="9"/>
    </row>
    <row r="61" spans="2:10" ht="30" customHeight="1">
      <c r="B61" s="9"/>
      <c r="C61" s="9"/>
      <c r="D61" s="9"/>
      <c r="E61" s="9"/>
      <c r="F61" s="9"/>
      <c r="G61" s="9"/>
      <c r="H61" s="9"/>
      <c r="I61" s="9"/>
      <c r="J61" s="9"/>
    </row>
    <row r="62" spans="2:10" ht="30" customHeight="1">
      <c r="B62" s="9"/>
      <c r="C62" s="9"/>
      <c r="D62" s="9"/>
      <c r="E62" s="9"/>
      <c r="F62" s="9"/>
      <c r="G62" s="9"/>
      <c r="H62" s="9"/>
      <c r="I62" s="9"/>
      <c r="J62" s="9"/>
    </row>
    <row r="63" spans="2:10" ht="30" customHeight="1">
      <c r="B63" s="9"/>
      <c r="C63" s="9"/>
      <c r="D63" s="9"/>
      <c r="E63" s="9"/>
      <c r="F63" s="9"/>
      <c r="G63" s="9"/>
      <c r="H63" s="9"/>
      <c r="I63" s="9"/>
      <c r="J63" s="9"/>
    </row>
    <row r="64" spans="2:10" ht="30" customHeight="1">
      <c r="B64" s="9"/>
      <c r="C64" s="9"/>
      <c r="D64" s="9"/>
      <c r="E64" s="9"/>
      <c r="F64" s="9"/>
      <c r="G64" s="9"/>
      <c r="H64" s="9"/>
      <c r="I64" s="9"/>
      <c r="J64" s="9"/>
    </row>
    <row r="65" spans="2:10" ht="30" customHeight="1">
      <c r="B65" s="9"/>
      <c r="C65" s="9"/>
      <c r="D65" s="9"/>
      <c r="E65" s="9"/>
      <c r="F65" s="9"/>
      <c r="G65" s="9"/>
      <c r="H65" s="9"/>
      <c r="I65" s="9"/>
      <c r="J65" s="9"/>
    </row>
    <row r="66" spans="2:10" ht="30" customHeight="1">
      <c r="B66" s="9"/>
      <c r="C66" s="9"/>
      <c r="D66" s="9"/>
      <c r="E66" s="9"/>
      <c r="F66" s="9"/>
      <c r="G66" s="9"/>
      <c r="H66" s="9"/>
      <c r="I66" s="9"/>
      <c r="J66" s="9"/>
    </row>
    <row r="67" spans="2:10" ht="30" customHeight="1">
      <c r="B67" s="9"/>
      <c r="C67" s="9"/>
      <c r="D67" s="9"/>
      <c r="E67" s="9"/>
      <c r="F67" s="9"/>
      <c r="G67" s="9"/>
      <c r="H67" s="9"/>
      <c r="I67" s="9"/>
      <c r="J67" s="9"/>
    </row>
    <row r="68" spans="2:10" ht="30" customHeight="1">
      <c r="B68" s="9"/>
      <c r="C68" s="9"/>
      <c r="D68" s="9"/>
      <c r="E68" s="9"/>
      <c r="F68" s="9"/>
      <c r="G68" s="9"/>
      <c r="H68" s="9"/>
      <c r="I68" s="9"/>
      <c r="J68" s="9"/>
    </row>
    <row r="69" spans="2:10" ht="30" customHeight="1">
      <c r="B69" s="9"/>
      <c r="C69" s="9"/>
      <c r="D69" s="9"/>
      <c r="E69" s="9"/>
      <c r="F69" s="9"/>
      <c r="G69" s="9"/>
      <c r="H69" s="9"/>
      <c r="I69" s="9"/>
      <c r="J69" s="9"/>
    </row>
    <row r="70" spans="2:10" ht="30" customHeight="1">
      <c r="B70" s="9"/>
      <c r="C70" s="9"/>
      <c r="D70" s="9"/>
      <c r="E70" s="9"/>
      <c r="F70" s="9"/>
      <c r="G70" s="9"/>
      <c r="H70" s="9"/>
      <c r="I70" s="9"/>
      <c r="J70" s="9"/>
    </row>
    <row r="71" spans="2:10" ht="30" customHeight="1">
      <c r="B71" s="9"/>
      <c r="C71" s="9"/>
      <c r="D71" s="9"/>
      <c r="E71" s="9"/>
      <c r="F71" s="9"/>
      <c r="G71" s="9"/>
      <c r="H71" s="9"/>
      <c r="I71" s="9"/>
      <c r="J71" s="9"/>
    </row>
    <row r="72" spans="2:10" ht="30" customHeight="1">
      <c r="B72" s="9"/>
      <c r="C72" s="9"/>
      <c r="D72" s="9"/>
      <c r="E72" s="9"/>
      <c r="F72" s="9"/>
      <c r="G72" s="9"/>
      <c r="H72" s="9"/>
      <c r="I72" s="9"/>
      <c r="J72" s="9"/>
    </row>
    <row r="73" spans="2:10" ht="30" customHeight="1">
      <c r="B73" s="9"/>
      <c r="C73" s="9"/>
      <c r="D73" s="9"/>
      <c r="E73" s="9"/>
      <c r="F73" s="9"/>
      <c r="G73" s="9"/>
      <c r="H73" s="9"/>
      <c r="I73" s="9"/>
      <c r="J73" s="9"/>
    </row>
    <row r="74" spans="2:10" ht="30" customHeight="1">
      <c r="B74" s="9"/>
      <c r="C74" s="9"/>
      <c r="D74" s="9"/>
      <c r="E74" s="9"/>
      <c r="F74" s="9"/>
      <c r="G74" s="9"/>
      <c r="H74" s="9"/>
      <c r="I74" s="9"/>
      <c r="J74" s="9"/>
    </row>
    <row r="75" spans="2:10" ht="30" customHeight="1">
      <c r="B75" s="9"/>
      <c r="C75" s="9"/>
      <c r="D75" s="9"/>
      <c r="E75" s="9"/>
      <c r="F75" s="9"/>
      <c r="G75" s="9"/>
      <c r="H75" s="9"/>
      <c r="I75" s="9"/>
      <c r="J75" s="9"/>
    </row>
    <row r="76" spans="2:10" ht="30" customHeight="1">
      <c r="B76" s="9"/>
      <c r="C76" s="9"/>
      <c r="D76" s="9"/>
      <c r="E76" s="9"/>
      <c r="F76" s="9"/>
      <c r="G76" s="9"/>
      <c r="H76" s="9"/>
      <c r="I76" s="9"/>
      <c r="J76" s="9"/>
    </row>
    <row r="77" spans="2:10" ht="30" customHeight="1">
      <c r="B77" s="9"/>
      <c r="C77" s="9"/>
      <c r="D77" s="9"/>
      <c r="E77" s="9"/>
      <c r="F77" s="9"/>
      <c r="G77" s="9"/>
      <c r="H77" s="9"/>
      <c r="I77" s="9"/>
      <c r="J77" s="9"/>
    </row>
    <row r="78" spans="2:10" ht="30" customHeight="1">
      <c r="B78" s="9"/>
      <c r="C78" s="9"/>
      <c r="D78" s="9"/>
      <c r="E78" s="9"/>
      <c r="F78" s="9"/>
      <c r="G78" s="9"/>
      <c r="H78" s="9"/>
      <c r="I78" s="9"/>
      <c r="J78" s="9"/>
    </row>
    <row r="79" spans="2:10" ht="30" customHeight="1">
      <c r="B79" s="9"/>
      <c r="C79" s="9"/>
      <c r="D79" s="9"/>
      <c r="E79" s="9"/>
      <c r="F79" s="9"/>
      <c r="G79" s="9"/>
      <c r="H79" s="9"/>
      <c r="I79" s="9"/>
      <c r="J79" s="9"/>
    </row>
    <row r="80" spans="2:10" ht="30" customHeight="1">
      <c r="B80" s="9"/>
      <c r="C80" s="9"/>
      <c r="D80" s="9"/>
      <c r="E80" s="9"/>
      <c r="F80" s="9"/>
      <c r="G80" s="9"/>
      <c r="H80" s="9"/>
      <c r="I80" s="9"/>
      <c r="J80" s="9"/>
    </row>
    <row r="81" spans="2:10" ht="30" customHeight="1">
      <c r="B81" s="9"/>
      <c r="C81" s="9"/>
      <c r="D81" s="9"/>
      <c r="E81" s="9"/>
      <c r="F81" s="9"/>
      <c r="G81" s="9"/>
      <c r="H81" s="9"/>
      <c r="I81" s="9"/>
      <c r="J81" s="9"/>
    </row>
    <row r="82" spans="2:10" ht="30" customHeight="1">
      <c r="B82" s="9"/>
      <c r="C82" s="9"/>
      <c r="D82" s="9"/>
      <c r="E82" s="9"/>
      <c r="F82" s="9"/>
      <c r="G82" s="9"/>
      <c r="H82" s="9"/>
      <c r="I82" s="9"/>
      <c r="J82" s="9"/>
    </row>
    <row r="83" spans="2:10" ht="30" customHeight="1">
      <c r="B83" s="9"/>
      <c r="C83" s="9"/>
      <c r="D83" s="9"/>
      <c r="E83" s="9"/>
      <c r="F83" s="9"/>
      <c r="G83" s="9"/>
      <c r="H83" s="9"/>
      <c r="I83" s="9"/>
      <c r="J83" s="9"/>
    </row>
    <row r="84" spans="2:10" ht="30" customHeight="1">
      <c r="B84" s="9"/>
      <c r="C84" s="9"/>
      <c r="D84" s="9"/>
      <c r="E84" s="9"/>
      <c r="F84" s="9"/>
      <c r="G84" s="9"/>
      <c r="H84" s="9"/>
      <c r="I84" s="9"/>
      <c r="J84" s="9"/>
    </row>
    <row r="85" spans="2:10" ht="30" customHeight="1">
      <c r="B85" s="9"/>
      <c r="C85" s="9"/>
      <c r="D85" s="9"/>
      <c r="E85" s="9"/>
      <c r="F85" s="9"/>
      <c r="G85" s="9"/>
      <c r="H85" s="9"/>
      <c r="I85" s="9"/>
      <c r="J85" s="9"/>
    </row>
    <row r="86" spans="2:10" ht="30" customHeight="1">
      <c r="B86" s="9"/>
      <c r="C86" s="9"/>
      <c r="D86" s="9"/>
      <c r="E86" s="9"/>
      <c r="F86" s="9"/>
      <c r="G86" s="9"/>
      <c r="H86" s="9"/>
      <c r="I86" s="9"/>
      <c r="J86" s="9"/>
    </row>
    <row r="87" spans="2:10" ht="30" customHeight="1">
      <c r="B87" s="9"/>
      <c r="C87" s="9"/>
      <c r="D87" s="9"/>
      <c r="E87" s="9"/>
      <c r="F87" s="9"/>
      <c r="G87" s="9"/>
      <c r="H87" s="9"/>
      <c r="I87" s="9"/>
      <c r="J87" s="9"/>
    </row>
    <row r="88" spans="2:10" ht="30" customHeight="1">
      <c r="B88" s="9"/>
      <c r="C88" s="9"/>
      <c r="D88" s="9"/>
      <c r="E88" s="9"/>
      <c r="F88" s="9"/>
      <c r="G88" s="9"/>
      <c r="H88" s="9"/>
      <c r="I88" s="9"/>
      <c r="J88" s="9"/>
    </row>
    <row r="89" spans="2:10" ht="30" customHeight="1">
      <c r="B89" s="9"/>
      <c r="C89" s="9"/>
      <c r="D89" s="9"/>
      <c r="E89" s="9"/>
      <c r="F89" s="9"/>
      <c r="G89" s="9"/>
      <c r="H89" s="9"/>
      <c r="I89" s="9"/>
      <c r="J89" s="9"/>
    </row>
    <row r="90" spans="2:10" ht="30" customHeight="1">
      <c r="B90" s="9"/>
      <c r="C90" s="9"/>
      <c r="D90" s="9"/>
      <c r="E90" s="9"/>
      <c r="F90" s="9"/>
      <c r="G90" s="9"/>
      <c r="H90" s="9"/>
      <c r="I90" s="9"/>
      <c r="J90" s="9"/>
    </row>
    <row r="91" spans="2:10" ht="30" customHeight="1">
      <c r="B91" s="9"/>
      <c r="C91" s="9"/>
      <c r="D91" s="9"/>
      <c r="E91" s="9"/>
      <c r="F91" s="9"/>
      <c r="G91" s="9"/>
      <c r="H91" s="9"/>
      <c r="I91" s="9"/>
      <c r="J91" s="9"/>
    </row>
    <row r="92" spans="2:10" ht="30" customHeight="1">
      <c r="B92" s="9"/>
      <c r="C92" s="9"/>
      <c r="D92" s="9"/>
      <c r="E92" s="9"/>
      <c r="F92" s="9"/>
      <c r="G92" s="9"/>
      <c r="H92" s="9"/>
      <c r="I92" s="9"/>
      <c r="J92" s="9"/>
    </row>
    <row r="93" spans="2:10" ht="30" customHeight="1">
      <c r="B93" s="9"/>
      <c r="C93" s="9"/>
      <c r="D93" s="9"/>
      <c r="E93" s="9"/>
      <c r="F93" s="9"/>
      <c r="G93" s="9"/>
      <c r="H93" s="9"/>
      <c r="I93" s="9"/>
      <c r="J93" s="9"/>
    </row>
  </sheetData>
  <mergeCells count="6">
    <mergeCell ref="L2:M2"/>
    <mergeCell ref="B33:M33"/>
    <mergeCell ref="J24:K24"/>
    <mergeCell ref="B5:M5"/>
    <mergeCell ref="B6:M6"/>
    <mergeCell ref="B29:M29"/>
  </mergeCells>
  <phoneticPr fontId="0" type="noConversion"/>
  <hyperlinks>
    <hyperlink ref="B33" location="Índice!A1" display="Volver al índice"/>
    <hyperlink ref="M31" location="'G5'!A1" display="Siguiente   "/>
    <hyperlink ref="B31" location="'G3'!A1" display="  Atrás "/>
  </hyperlinks>
  <pageMargins left="0.70000000000000007" right="0.70000000000000007" top="1.5300000000000002" bottom="0.75000000000000011" header="0.30000000000000004" footer="0.30000000000000004"/>
  <pageSetup paperSize="9" scale="57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5"/>
  <sheetViews>
    <sheetView showGridLines="0" workbookViewId="0"/>
  </sheetViews>
  <sheetFormatPr baseColWidth="10" defaultColWidth="12.83203125" defaultRowHeight="30" customHeight="1" x14ac:dyDescent="0"/>
  <cols>
    <col min="1" max="10" width="12.83203125" style="1"/>
    <col min="11" max="11" width="25.6640625" style="1" customWidth="1"/>
    <col min="12" max="12" width="16.5" style="1" customWidth="1"/>
    <col min="13" max="16384" width="12.83203125" style="1"/>
  </cols>
  <sheetData>
    <row r="1" spans="1:20" s="203" customFormat="1" ht="30.75" customHeight="1"/>
    <row r="2" spans="1:20" s="203" customFormat="1" ht="62" customHeight="1">
      <c r="B2" s="204"/>
      <c r="D2" s="205"/>
      <c r="J2" s="205"/>
      <c r="N2" s="303" t="s">
        <v>193</v>
      </c>
      <c r="O2" s="303"/>
      <c r="P2" s="303"/>
      <c r="Q2" s="205"/>
      <c r="R2" s="205"/>
      <c r="S2" s="205"/>
      <c r="T2" s="205"/>
    </row>
    <row r="3" spans="1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1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</row>
    <row r="6" spans="1:20" s="235" customFormat="1" ht="30" customHeight="1">
      <c r="B6" s="275" t="s">
        <v>159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</row>
    <row r="7" spans="1:20" ht="30" customHeight="1">
      <c r="A7" s="46"/>
      <c r="B7" s="46"/>
      <c r="C7" s="46"/>
      <c r="D7" s="9"/>
      <c r="E7" s="9"/>
    </row>
    <row r="8" spans="1:20" ht="30" customHeight="1">
      <c r="A8" s="46"/>
      <c r="B8" s="46"/>
      <c r="C8" s="46"/>
      <c r="D8" s="9"/>
      <c r="E8" s="9"/>
      <c r="K8" s="288" t="s">
        <v>55</v>
      </c>
      <c r="L8" s="279" t="s">
        <v>56</v>
      </c>
      <c r="M8" s="276" t="s">
        <v>26</v>
      </c>
      <c r="N8" s="276"/>
      <c r="O8" s="276"/>
      <c r="P8" s="276"/>
    </row>
    <row r="9" spans="1:20" ht="30" customHeight="1">
      <c r="A9" s="3"/>
      <c r="K9" s="288"/>
      <c r="L9" s="279"/>
      <c r="M9" s="165" t="s">
        <v>92</v>
      </c>
      <c r="N9" s="165" t="s">
        <v>93</v>
      </c>
      <c r="O9" s="165" t="s">
        <v>78</v>
      </c>
      <c r="P9" s="165" t="s">
        <v>94</v>
      </c>
    </row>
    <row r="10" spans="1:20" ht="30" customHeight="1">
      <c r="K10" s="116" t="s">
        <v>3</v>
      </c>
      <c r="L10" s="20" t="s">
        <v>57</v>
      </c>
      <c r="M10" s="122">
        <v>142.61901020069965</v>
      </c>
      <c r="N10" s="122">
        <v>19.900723991227096</v>
      </c>
      <c r="O10" s="122">
        <v>29.640805479999997</v>
      </c>
      <c r="P10" s="122"/>
    </row>
    <row r="11" spans="1:20" ht="30" customHeight="1">
      <c r="K11" s="130" t="s">
        <v>4</v>
      </c>
      <c r="L11" s="131" t="s">
        <v>58</v>
      </c>
      <c r="M11" s="140">
        <v>420.96014582388005</v>
      </c>
      <c r="N11" s="140">
        <v>48.904426183319998</v>
      </c>
      <c r="O11" s="140">
        <v>134.94795457500001</v>
      </c>
      <c r="P11" s="140"/>
    </row>
    <row r="12" spans="1:20" ht="30" customHeight="1">
      <c r="K12" s="116" t="s">
        <v>5</v>
      </c>
      <c r="L12" s="20" t="s">
        <v>59</v>
      </c>
      <c r="M12" s="122">
        <v>1219.6513757157795</v>
      </c>
      <c r="N12" s="122">
        <v>21.874750922699999</v>
      </c>
      <c r="O12" s="122">
        <v>36.334811975000001</v>
      </c>
      <c r="P12" s="122"/>
    </row>
    <row r="13" spans="1:20" ht="30" customHeight="1">
      <c r="K13" s="130" t="s">
        <v>6</v>
      </c>
      <c r="L13" s="131" t="s">
        <v>60</v>
      </c>
      <c r="M13" s="140">
        <v>228.09119999999996</v>
      </c>
      <c r="N13" s="141">
        <v>25</v>
      </c>
      <c r="O13" s="140">
        <v>63.291135599999997</v>
      </c>
      <c r="P13" s="140"/>
    </row>
    <row r="14" spans="1:20" ht="30" customHeight="1">
      <c r="K14" s="116" t="s">
        <v>7</v>
      </c>
      <c r="L14" s="20" t="s">
        <v>61</v>
      </c>
      <c r="M14" s="122">
        <v>1185.7622740800002</v>
      </c>
      <c r="N14" s="122">
        <v>79.870424679999999</v>
      </c>
      <c r="O14" s="122">
        <v>1060.197629</v>
      </c>
      <c r="P14" s="122"/>
    </row>
    <row r="15" spans="1:20" ht="30" customHeight="1">
      <c r="K15" s="130" t="s">
        <v>8</v>
      </c>
      <c r="L15" s="131" t="s">
        <v>57</v>
      </c>
      <c r="M15" s="140">
        <v>96.745461122607978</v>
      </c>
      <c r="N15" s="140">
        <v>20.225764974580333</v>
      </c>
      <c r="O15" s="140">
        <v>17.695835079999998</v>
      </c>
      <c r="P15" s="140"/>
    </row>
    <row r="16" spans="1:20" ht="30" customHeight="1">
      <c r="K16" s="116" t="s">
        <v>9</v>
      </c>
      <c r="L16" s="20" t="s">
        <v>61</v>
      </c>
      <c r="M16" s="122">
        <v>384.47855856000001</v>
      </c>
      <c r="N16" s="122">
        <v>40.8083776</v>
      </c>
      <c r="O16" s="122">
        <v>23.7163784</v>
      </c>
      <c r="P16" s="122"/>
    </row>
    <row r="17" spans="2:16" ht="30" customHeight="1">
      <c r="K17" s="130" t="s">
        <v>10</v>
      </c>
      <c r="L17" s="131" t="s">
        <v>61</v>
      </c>
      <c r="M17" s="140">
        <v>57.296410080000001</v>
      </c>
      <c r="N17" s="140">
        <v>6.6412948000000007</v>
      </c>
      <c r="O17" s="140">
        <v>20.999355000000001</v>
      </c>
      <c r="P17" s="140"/>
    </row>
    <row r="18" spans="2:16" ht="30" customHeight="1">
      <c r="K18" s="116" t="s">
        <v>11</v>
      </c>
      <c r="L18" s="20" t="s">
        <v>62</v>
      </c>
      <c r="M18" s="122">
        <v>549.78873716571434</v>
      </c>
      <c r="N18" s="122">
        <v>6.02325</v>
      </c>
      <c r="O18" s="122">
        <v>303.62624239813096</v>
      </c>
      <c r="P18" s="122">
        <v>27.840799999999998</v>
      </c>
    </row>
    <row r="19" spans="2:16" ht="30" customHeight="1">
      <c r="K19" s="130" t="s">
        <v>12</v>
      </c>
      <c r="L19" s="131" t="s">
        <v>63</v>
      </c>
      <c r="M19" s="140">
        <v>22.331897999999999</v>
      </c>
      <c r="N19" s="140">
        <v>33.685583333333334</v>
      </c>
      <c r="O19" s="140">
        <v>2.4551423999999997</v>
      </c>
      <c r="P19" s="140"/>
    </row>
    <row r="20" spans="2:16" ht="30" customHeight="1">
      <c r="K20" s="116" t="s">
        <v>13</v>
      </c>
      <c r="L20" s="20" t="s">
        <v>57</v>
      </c>
      <c r="M20" s="122">
        <v>172.24065555232733</v>
      </c>
      <c r="N20" s="122">
        <v>20.620040218169326</v>
      </c>
      <c r="O20" s="122">
        <v>20.366550159999999</v>
      </c>
      <c r="P20" s="122"/>
    </row>
    <row r="21" spans="2:16" ht="30" customHeight="1">
      <c r="K21" s="130" t="s">
        <v>14</v>
      </c>
      <c r="L21" s="131" t="s">
        <v>57</v>
      </c>
      <c r="M21" s="140">
        <v>667.39069293779983</v>
      </c>
      <c r="N21" s="140">
        <v>36.390675699999989</v>
      </c>
      <c r="O21" s="140">
        <v>62.148329759999996</v>
      </c>
      <c r="P21" s="140"/>
    </row>
    <row r="22" spans="2:16" ht="30" customHeight="1">
      <c r="K22" s="116" t="s">
        <v>15</v>
      </c>
      <c r="L22" s="20" t="s">
        <v>64</v>
      </c>
      <c r="M22" s="122">
        <v>93.501351533999994</v>
      </c>
      <c r="N22" s="122">
        <v>58.420011936000009</v>
      </c>
      <c r="O22" s="122">
        <v>22.75619185</v>
      </c>
      <c r="P22" s="122"/>
    </row>
    <row r="23" spans="2:16" ht="30" customHeight="1">
      <c r="K23" s="130" t="s">
        <v>16</v>
      </c>
      <c r="L23" s="131" t="s">
        <v>65</v>
      </c>
      <c r="M23" s="140">
        <v>27.524083279522184</v>
      </c>
      <c r="N23" s="140">
        <v>2.7658748000000002</v>
      </c>
      <c r="O23" s="140">
        <v>19.793978599999999</v>
      </c>
      <c r="P23" s="140"/>
    </row>
    <row r="24" spans="2:16" ht="30" customHeight="1">
      <c r="K24" s="116" t="s">
        <v>17</v>
      </c>
      <c r="L24" s="20" t="s">
        <v>57</v>
      </c>
      <c r="M24" s="122">
        <v>1372.4330153706085</v>
      </c>
      <c r="N24" s="122">
        <v>116.1913046482163</v>
      </c>
      <c r="O24" s="122">
        <v>145.13890291999999</v>
      </c>
      <c r="P24" s="122"/>
    </row>
    <row r="25" spans="2:16" ht="30" customHeight="1">
      <c r="K25" s="298" t="s">
        <v>25</v>
      </c>
      <c r="L25" s="298"/>
      <c r="M25" s="172">
        <f>SUM(M10:M24)</f>
        <v>6640.8148694229403</v>
      </c>
      <c r="N25" s="172">
        <f>SUM(N10:N24)</f>
        <v>537.32250378754645</v>
      </c>
      <c r="O25" s="172">
        <f>SUM(O10:O24)</f>
        <v>1963.1092431981308</v>
      </c>
      <c r="P25" s="172">
        <f>SUM(P10:P24)</f>
        <v>27.840799999999998</v>
      </c>
    </row>
    <row r="27" spans="2:16" ht="30" customHeight="1">
      <c r="B27" s="121"/>
      <c r="C27" s="121"/>
      <c r="D27" s="121"/>
      <c r="E27" s="121"/>
      <c r="F27" s="121"/>
      <c r="G27" s="121"/>
    </row>
    <row r="28" spans="2:16" ht="30" customHeight="1">
      <c r="B28" s="121"/>
      <c r="C28" s="121"/>
      <c r="D28" s="121"/>
      <c r="E28" s="121"/>
      <c r="F28" s="121"/>
      <c r="G28" s="121"/>
    </row>
    <row r="29" spans="2:16" ht="25" customHeight="1">
      <c r="B29" s="273" t="s">
        <v>150</v>
      </c>
      <c r="C29" s="273"/>
      <c r="D29" s="273"/>
      <c r="E29" s="273"/>
      <c r="F29" s="273"/>
      <c r="G29" s="273"/>
      <c r="H29" s="273"/>
      <c r="I29" s="273"/>
      <c r="J29" s="273"/>
    </row>
    <row r="30" spans="2:16" ht="30" customHeight="1">
      <c r="B30" s="44"/>
    </row>
    <row r="31" spans="2:16" s="230" customFormat="1" ht="30.75" customHeight="1">
      <c r="B31" s="229" t="s">
        <v>151</v>
      </c>
      <c r="C31" s="229"/>
      <c r="D31" s="229"/>
      <c r="E31" s="229"/>
      <c r="F31" s="229"/>
      <c r="G31" s="229"/>
      <c r="O31" s="269" t="s">
        <v>154</v>
      </c>
      <c r="P31" s="269"/>
    </row>
    <row r="32" spans="2:16" ht="31" customHeight="1">
      <c r="B32" s="67"/>
    </row>
    <row r="33" spans="2:16" ht="50" customHeight="1">
      <c r="B33" s="270" t="s">
        <v>66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</row>
    <row r="34" spans="2:16" ht="30" customHeight="1">
      <c r="B34" s="10"/>
    </row>
    <row r="35" spans="2:16" ht="30" customHeight="1">
      <c r="B35" s="9"/>
    </row>
  </sheetData>
  <mergeCells count="10">
    <mergeCell ref="B29:J29"/>
    <mergeCell ref="N2:P2"/>
    <mergeCell ref="B33:P33"/>
    <mergeCell ref="O31:P31"/>
    <mergeCell ref="K25:L25"/>
    <mergeCell ref="M8:P8"/>
    <mergeCell ref="K8:K9"/>
    <mergeCell ref="L8:L9"/>
    <mergeCell ref="B5:P5"/>
    <mergeCell ref="B6:P6"/>
  </mergeCells>
  <phoneticPr fontId="0" type="noConversion"/>
  <hyperlinks>
    <hyperlink ref="B33" location="Índice!A1" display="Volver al índice"/>
    <hyperlink ref="O31" location="'G6'!A1" display="Siguiente   "/>
    <hyperlink ref="B31" location="'G4'!A1" display="  Atrás "/>
  </hyperlinks>
  <pageMargins left="0.70000000000000007" right="0.70000000000000007" top="1.5300000000000002" bottom="0.75000000000000011" header="0.30000000000000004" footer="0.30000000000000004"/>
  <pageSetup paperSize="9" scale="52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6"/>
  <sheetViews>
    <sheetView showGridLines="0" workbookViewId="0"/>
  </sheetViews>
  <sheetFormatPr baseColWidth="10" defaultColWidth="12.83203125" defaultRowHeight="30" customHeight="1" x14ac:dyDescent="0"/>
  <cols>
    <col min="1" max="7" width="12.83203125" style="1"/>
    <col min="8" max="8" width="26.83203125" style="1" customWidth="1"/>
    <col min="9" max="9" width="22" style="1" customWidth="1"/>
    <col min="10" max="10" width="22.6640625" style="1" customWidth="1"/>
    <col min="11" max="16384" width="12.83203125" style="1"/>
  </cols>
  <sheetData>
    <row r="1" spans="1:20" s="203" customFormat="1" ht="30.75" customHeight="1"/>
    <row r="2" spans="1:20" s="203" customFormat="1" ht="62" customHeight="1">
      <c r="B2" s="204"/>
      <c r="D2" s="205"/>
      <c r="I2" s="303" t="s">
        <v>193</v>
      </c>
      <c r="J2" s="303"/>
      <c r="K2" s="208"/>
      <c r="Q2" s="205"/>
      <c r="R2" s="205"/>
      <c r="S2" s="205"/>
      <c r="T2" s="205"/>
    </row>
    <row r="3" spans="1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1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</row>
    <row r="6" spans="1:20" s="235" customFormat="1" ht="30" customHeight="1">
      <c r="B6" s="275" t="s">
        <v>158</v>
      </c>
      <c r="C6" s="275"/>
      <c r="D6" s="275"/>
      <c r="E6" s="275"/>
      <c r="F6" s="275"/>
      <c r="G6" s="275"/>
      <c r="H6" s="275"/>
      <c r="I6" s="275"/>
      <c r="J6" s="275"/>
    </row>
    <row r="7" spans="1:20" ht="30" customHeight="1">
      <c r="A7" s="22"/>
      <c r="B7" s="22"/>
      <c r="C7" s="22"/>
      <c r="D7" s="22"/>
      <c r="E7" s="22"/>
      <c r="F7" s="22"/>
      <c r="G7" s="22"/>
      <c r="H7" s="22"/>
    </row>
    <row r="8" spans="1:20" ht="30" customHeight="1">
      <c r="A8" s="22"/>
      <c r="B8" s="22"/>
      <c r="C8" s="22"/>
      <c r="D8" s="22"/>
      <c r="E8" s="22"/>
      <c r="F8" s="22"/>
      <c r="G8" s="22"/>
      <c r="H8" s="22"/>
    </row>
    <row r="9" spans="1:20" ht="30" customHeight="1">
      <c r="A9" s="46"/>
      <c r="B9" s="46"/>
      <c r="C9" s="46"/>
      <c r="D9" s="9"/>
      <c r="E9" s="9"/>
    </row>
    <row r="11" spans="1:20" ht="50" customHeight="1">
      <c r="H11" s="164" t="s">
        <v>91</v>
      </c>
      <c r="I11" s="164" t="s">
        <v>47</v>
      </c>
      <c r="J11" s="164" t="s">
        <v>27</v>
      </c>
    </row>
    <row r="12" spans="1:20" ht="30" customHeight="1">
      <c r="H12" s="124" t="s">
        <v>90</v>
      </c>
      <c r="I12" s="123">
        <v>9152.9215914309498</v>
      </c>
      <c r="J12" s="123">
        <v>1684.9622075805955</v>
      </c>
    </row>
    <row r="13" spans="1:20" ht="30" customHeight="1">
      <c r="H13" s="138" t="s">
        <v>133</v>
      </c>
      <c r="I13" s="139">
        <v>97657</v>
      </c>
      <c r="J13" s="139">
        <v>37512.730004884463</v>
      </c>
    </row>
    <row r="21" spans="2:16" ht="25" customHeight="1">
      <c r="B21" s="273" t="s">
        <v>157</v>
      </c>
      <c r="C21" s="273"/>
      <c r="D21" s="273"/>
      <c r="E21" s="273"/>
      <c r="F21" s="273"/>
      <c r="G21" s="273"/>
      <c r="H21" s="273"/>
      <c r="I21" s="273"/>
      <c r="J21" s="273"/>
    </row>
    <row r="22" spans="2:16" ht="30" customHeight="1">
      <c r="B22" s="8"/>
    </row>
    <row r="23" spans="2:16" s="230" customFormat="1" ht="30.75" customHeight="1">
      <c r="B23" s="229" t="s">
        <v>148</v>
      </c>
      <c r="C23" s="229"/>
      <c r="D23" s="229"/>
      <c r="E23" s="229"/>
      <c r="F23" s="229"/>
      <c r="G23" s="229"/>
      <c r="J23" s="229" t="s">
        <v>154</v>
      </c>
    </row>
    <row r="24" spans="2:16" ht="31" customHeight="1">
      <c r="B24" s="67"/>
    </row>
    <row r="25" spans="2:16" ht="50" customHeight="1">
      <c r="B25" s="270" t="s">
        <v>66</v>
      </c>
      <c r="C25" s="270"/>
      <c r="D25" s="270"/>
      <c r="E25" s="270"/>
      <c r="F25" s="270"/>
      <c r="G25" s="270"/>
      <c r="H25" s="270"/>
      <c r="I25" s="270"/>
      <c r="J25" s="270"/>
      <c r="K25" s="211"/>
      <c r="L25" s="211"/>
      <c r="M25" s="211"/>
      <c r="N25" s="211"/>
      <c r="O25" s="212"/>
      <c r="P25" s="212"/>
    </row>
    <row r="26" spans="2:16" s="9" customFormat="1" ht="30" customHeight="1">
      <c r="B26" s="10"/>
    </row>
  </sheetData>
  <mergeCells count="5">
    <mergeCell ref="B5:J5"/>
    <mergeCell ref="B6:J6"/>
    <mergeCell ref="B21:J21"/>
    <mergeCell ref="I2:J2"/>
    <mergeCell ref="B25:J25"/>
  </mergeCells>
  <phoneticPr fontId="0" type="noConversion"/>
  <hyperlinks>
    <hyperlink ref="B25" location="Índice!A1" display="Volver al índice"/>
    <hyperlink ref="J23" location="'G7'!A1" display="Siguiente   "/>
    <hyperlink ref="B23" location="'G5'!A1" display="  Atrás "/>
  </hyperlinks>
  <pageMargins left="0.70000000000000007" right="0.70000000000000007" top="1.5300000000000002" bottom="0.75000000000000011" header="0.30000000000000004" footer="0.30000000000000004"/>
  <pageSetup paperSize="9" scale="70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31"/>
  <sheetViews>
    <sheetView showGridLines="0" workbookViewId="0"/>
  </sheetViews>
  <sheetFormatPr baseColWidth="10" defaultColWidth="12.83203125" defaultRowHeight="30" customHeight="1" x14ac:dyDescent="0"/>
  <cols>
    <col min="1" max="7" width="12.83203125" style="1"/>
    <col min="8" max="8" width="30" style="1" customWidth="1"/>
    <col min="9" max="9" width="22.1640625" style="1" customWidth="1"/>
    <col min="10" max="10" width="21" style="1" customWidth="1"/>
    <col min="11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I2" s="303" t="s">
        <v>193</v>
      </c>
      <c r="J2" s="303"/>
      <c r="K2" s="208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36"/>
      <c r="L5" s="236"/>
    </row>
    <row r="6" spans="2:20" s="235" customFormat="1" ht="30" customHeight="1">
      <c r="B6" s="275" t="s">
        <v>156</v>
      </c>
      <c r="C6" s="275"/>
      <c r="D6" s="275"/>
      <c r="E6" s="275"/>
      <c r="F6" s="275"/>
      <c r="G6" s="275"/>
      <c r="H6" s="275"/>
      <c r="I6" s="275"/>
      <c r="J6" s="275"/>
      <c r="K6" s="228"/>
      <c r="L6" s="228"/>
    </row>
    <row r="7" spans="2:20" ht="30" customHeight="1">
      <c r="B7" s="22"/>
      <c r="C7" s="22"/>
      <c r="D7" s="22"/>
      <c r="E7" s="22"/>
      <c r="F7" s="22"/>
      <c r="G7" s="22"/>
      <c r="H7" s="22"/>
      <c r="I7" s="22"/>
    </row>
    <row r="8" spans="2:20" ht="30" customHeight="1">
      <c r="B8" s="22"/>
      <c r="C8" s="22"/>
      <c r="D8" s="22"/>
      <c r="E8" s="22"/>
      <c r="F8" s="22"/>
      <c r="G8" s="22"/>
      <c r="H8" s="22"/>
      <c r="I8" s="22"/>
    </row>
    <row r="9" spans="2:20" ht="30" customHeight="1">
      <c r="B9" s="22"/>
      <c r="C9" s="22"/>
      <c r="D9" s="22"/>
      <c r="E9" s="22"/>
      <c r="F9" s="22"/>
      <c r="G9" s="22"/>
      <c r="H9" s="22"/>
      <c r="I9" s="22"/>
    </row>
    <row r="10" spans="2:20" ht="50" customHeight="1">
      <c r="B10" s="22"/>
      <c r="C10" s="22"/>
      <c r="D10" s="22"/>
      <c r="E10" s="22"/>
      <c r="F10" s="22"/>
      <c r="G10" s="22"/>
      <c r="H10" s="164" t="s">
        <v>89</v>
      </c>
      <c r="I10" s="164" t="s">
        <v>47</v>
      </c>
      <c r="J10" s="164" t="s">
        <v>27</v>
      </c>
    </row>
    <row r="11" spans="2:20" ht="30" customHeight="1">
      <c r="H11" s="136" t="s">
        <v>90</v>
      </c>
      <c r="I11" s="125">
        <v>146</v>
      </c>
      <c r="J11" s="125">
        <v>18</v>
      </c>
    </row>
    <row r="12" spans="2:20" ht="30" customHeight="1">
      <c r="H12" s="137" t="s">
        <v>136</v>
      </c>
      <c r="I12" s="135">
        <v>1568</v>
      </c>
      <c r="J12" s="135">
        <v>406</v>
      </c>
    </row>
    <row r="13" spans="2:20" ht="30" customHeight="1">
      <c r="B13" s="3"/>
    </row>
    <row r="19" spans="2:16" ht="25" customHeight="1">
      <c r="B19" s="273" t="s">
        <v>157</v>
      </c>
      <c r="C19" s="273"/>
      <c r="D19" s="273"/>
      <c r="E19" s="273"/>
      <c r="F19" s="273"/>
      <c r="G19" s="273"/>
      <c r="H19" s="273"/>
      <c r="I19" s="273"/>
      <c r="J19" s="273"/>
    </row>
    <row r="20" spans="2:16" ht="30" customHeight="1">
      <c r="B20" s="8"/>
    </row>
    <row r="21" spans="2:16" s="230" customFormat="1" ht="30.75" customHeight="1">
      <c r="B21" s="229" t="s">
        <v>151</v>
      </c>
      <c r="C21" s="229"/>
      <c r="D21" s="229"/>
      <c r="E21" s="229"/>
      <c r="F21" s="229"/>
      <c r="G21" s="229"/>
      <c r="J21" s="233" t="s">
        <v>154</v>
      </c>
    </row>
    <row r="22" spans="2:16" ht="31" customHeight="1">
      <c r="B22" s="67"/>
    </row>
    <row r="23" spans="2:16" ht="50" customHeight="1">
      <c r="B23" s="270" t="s">
        <v>66</v>
      </c>
      <c r="C23" s="270"/>
      <c r="D23" s="270"/>
      <c r="E23" s="270"/>
      <c r="F23" s="270"/>
      <c r="G23" s="270"/>
      <c r="H23" s="270"/>
      <c r="I23" s="270"/>
      <c r="J23" s="270"/>
      <c r="K23" s="211"/>
      <c r="L23" s="211"/>
      <c r="M23" s="211"/>
      <c r="N23" s="211"/>
      <c r="O23" s="212"/>
      <c r="P23" s="212"/>
    </row>
    <row r="24" spans="2:16" ht="30" customHeight="1">
      <c r="B24" s="10"/>
    </row>
    <row r="31" spans="2:16" s="9" customFormat="1" ht="30" customHeight="1"/>
  </sheetData>
  <mergeCells count="5">
    <mergeCell ref="B5:J5"/>
    <mergeCell ref="B6:J6"/>
    <mergeCell ref="B19:J19"/>
    <mergeCell ref="I2:J2"/>
    <mergeCell ref="B23:J23"/>
  </mergeCells>
  <phoneticPr fontId="0" type="noConversion"/>
  <hyperlinks>
    <hyperlink ref="B23" location="Índice!A1" display="Volver al índice"/>
    <hyperlink ref="J21" location="'G8'!A1" display="Siguiente   "/>
    <hyperlink ref="B21" location="'G6'!A1" display="  Atrás "/>
  </hyperlinks>
  <pageMargins left="0.70000000000000007" right="0.70000000000000007" top="1.5300000000000002" bottom="0.75000000000000011" header="0.30000000000000004" footer="0.30000000000000004"/>
  <pageSetup paperSize="9" scale="70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32"/>
  <sheetViews>
    <sheetView showGridLines="0" workbookViewId="0"/>
  </sheetViews>
  <sheetFormatPr baseColWidth="10" defaultColWidth="12.83203125" defaultRowHeight="30" customHeight="1" x14ac:dyDescent="0"/>
  <cols>
    <col min="1" max="11" width="12.83203125" style="1"/>
    <col min="12" max="12" width="17.6640625" style="1" customWidth="1"/>
    <col min="13" max="13" width="12.83203125" style="1"/>
    <col min="14" max="14" width="28" style="1" customWidth="1"/>
    <col min="15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K2" s="208"/>
      <c r="M2" s="303" t="s">
        <v>193</v>
      </c>
      <c r="N2" s="303"/>
      <c r="O2" s="208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</row>
    <row r="6" spans="2:20" s="235" customFormat="1" ht="30" customHeight="1">
      <c r="B6" s="275" t="s">
        <v>153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20" ht="30" customHeight="1">
      <c r="C7" s="126"/>
    </row>
    <row r="8" spans="2:20" ht="50" customHeight="1">
      <c r="J8" s="164" t="s">
        <v>28</v>
      </c>
      <c r="K8" s="164" t="s">
        <v>29</v>
      </c>
      <c r="L8" s="164" t="s">
        <v>30</v>
      </c>
      <c r="M8" s="164" t="s">
        <v>31</v>
      </c>
      <c r="N8" s="164" t="s">
        <v>32</v>
      </c>
    </row>
    <row r="9" spans="2:20" ht="30" customHeight="1">
      <c r="J9" s="128" t="s">
        <v>33</v>
      </c>
      <c r="K9" s="127">
        <v>100</v>
      </c>
      <c r="L9" s="127">
        <v>55</v>
      </c>
      <c r="M9" s="127">
        <v>56</v>
      </c>
      <c r="N9" s="127">
        <v>23</v>
      </c>
    </row>
    <row r="10" spans="2:20" ht="30" customHeight="1">
      <c r="J10" s="133" t="s">
        <v>34</v>
      </c>
      <c r="K10" s="134">
        <v>96</v>
      </c>
      <c r="L10" s="134">
        <v>55</v>
      </c>
      <c r="M10" s="134">
        <v>52</v>
      </c>
      <c r="N10" s="134">
        <v>23</v>
      </c>
    </row>
    <row r="11" spans="2:20" ht="30" customHeight="1">
      <c r="J11" s="128" t="s">
        <v>35</v>
      </c>
      <c r="K11" s="127">
        <v>93</v>
      </c>
      <c r="L11" s="127">
        <v>55</v>
      </c>
      <c r="M11" s="127">
        <v>47</v>
      </c>
      <c r="N11" s="127">
        <v>23</v>
      </c>
    </row>
    <row r="12" spans="2:20" ht="30" customHeight="1">
      <c r="J12" s="133" t="s">
        <v>36</v>
      </c>
      <c r="K12" s="134">
        <v>87</v>
      </c>
      <c r="L12" s="134">
        <v>55</v>
      </c>
      <c r="M12" s="134">
        <v>42</v>
      </c>
      <c r="N12" s="134">
        <v>23</v>
      </c>
    </row>
    <row r="13" spans="2:20" ht="30" customHeight="1">
      <c r="J13" s="128" t="s">
        <v>37</v>
      </c>
      <c r="K13" s="127">
        <v>90</v>
      </c>
      <c r="L13" s="127">
        <v>55</v>
      </c>
      <c r="M13" s="127">
        <v>43</v>
      </c>
      <c r="N13" s="127">
        <v>23</v>
      </c>
    </row>
    <row r="14" spans="2:20" ht="30" customHeight="1">
      <c r="J14" s="133" t="s">
        <v>38</v>
      </c>
      <c r="K14" s="134">
        <v>82</v>
      </c>
      <c r="L14" s="134">
        <v>55</v>
      </c>
      <c r="M14" s="134">
        <v>39</v>
      </c>
      <c r="N14" s="134">
        <v>23</v>
      </c>
    </row>
    <row r="15" spans="2:20" ht="30" customHeight="1">
      <c r="J15" s="128" t="s">
        <v>39</v>
      </c>
      <c r="K15" s="127">
        <v>82</v>
      </c>
      <c r="L15" s="127">
        <v>55</v>
      </c>
      <c r="M15" s="127">
        <v>38</v>
      </c>
      <c r="N15" s="127">
        <v>23</v>
      </c>
    </row>
    <row r="16" spans="2:20" ht="30" customHeight="1">
      <c r="J16" s="133" t="s">
        <v>40</v>
      </c>
      <c r="K16" s="134">
        <v>74</v>
      </c>
      <c r="L16" s="134">
        <v>55</v>
      </c>
      <c r="M16" s="134">
        <v>36</v>
      </c>
      <c r="N16" s="134">
        <v>23</v>
      </c>
    </row>
    <row r="17" spans="2:14" ht="30" customHeight="1">
      <c r="J17" s="128" t="s">
        <v>41</v>
      </c>
      <c r="K17" s="127">
        <v>71</v>
      </c>
      <c r="L17" s="127">
        <v>55</v>
      </c>
      <c r="M17" s="127">
        <v>35</v>
      </c>
      <c r="N17" s="127">
        <v>23</v>
      </c>
    </row>
    <row r="18" spans="2:14" ht="30" customHeight="1">
      <c r="J18" s="133" t="s">
        <v>42</v>
      </c>
      <c r="K18" s="134">
        <v>69</v>
      </c>
      <c r="L18" s="134">
        <v>55</v>
      </c>
      <c r="M18" s="134">
        <v>35</v>
      </c>
      <c r="N18" s="134">
        <v>23</v>
      </c>
    </row>
    <row r="19" spans="2:14" ht="30" customHeight="1">
      <c r="J19" s="128" t="s">
        <v>43</v>
      </c>
      <c r="K19" s="127">
        <v>69</v>
      </c>
      <c r="L19" s="127">
        <v>55</v>
      </c>
      <c r="M19" s="127">
        <v>34</v>
      </c>
      <c r="N19" s="127">
        <v>23</v>
      </c>
    </row>
    <row r="20" spans="2:14" ht="30" customHeight="1">
      <c r="J20" s="133" t="s">
        <v>44</v>
      </c>
      <c r="K20" s="134">
        <v>66</v>
      </c>
      <c r="L20" s="134">
        <v>55</v>
      </c>
      <c r="M20" s="134">
        <v>34</v>
      </c>
      <c r="N20" s="134">
        <v>23</v>
      </c>
    </row>
    <row r="21" spans="2:14" ht="30" customHeight="1">
      <c r="J21" s="128" t="s">
        <v>45</v>
      </c>
      <c r="K21" s="127">
        <v>61</v>
      </c>
      <c r="L21" s="127">
        <v>55</v>
      </c>
      <c r="M21" s="127">
        <v>29</v>
      </c>
      <c r="N21" s="127">
        <v>23</v>
      </c>
    </row>
    <row r="22" spans="2:14" ht="30" customHeight="1">
      <c r="J22" s="133" t="s">
        <v>46</v>
      </c>
      <c r="K22" s="134">
        <v>66</v>
      </c>
      <c r="L22" s="134">
        <v>55</v>
      </c>
      <c r="M22" s="134">
        <v>32</v>
      </c>
      <c r="N22" s="134">
        <v>23</v>
      </c>
    </row>
    <row r="26" spans="2:14" s="43" customFormat="1" ht="25" customHeight="1">
      <c r="B26" s="305" t="s">
        <v>145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</row>
    <row r="27" spans="2:14" ht="25" customHeight="1">
      <c r="B27" s="306" t="s">
        <v>155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</row>
    <row r="29" spans="2:14" s="230" customFormat="1" ht="30.75" customHeight="1">
      <c r="B29" s="229" t="s">
        <v>151</v>
      </c>
      <c r="C29" s="229"/>
      <c r="D29" s="229"/>
      <c r="E29" s="229"/>
      <c r="F29" s="229"/>
      <c r="G29" s="229"/>
      <c r="N29" s="232" t="s">
        <v>154</v>
      </c>
    </row>
    <row r="30" spans="2:14" ht="31" customHeight="1">
      <c r="B30" s="67"/>
    </row>
    <row r="31" spans="2:14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</row>
    <row r="32" spans="2:14" ht="30" customHeight="1">
      <c r="B32" s="10"/>
      <c r="C32" s="9"/>
    </row>
  </sheetData>
  <mergeCells count="6">
    <mergeCell ref="B31:N31"/>
    <mergeCell ref="B6:N6"/>
    <mergeCell ref="B5:N5"/>
    <mergeCell ref="B26:N26"/>
    <mergeCell ref="B27:N27"/>
    <mergeCell ref="M2:N2"/>
  </mergeCells>
  <phoneticPr fontId="0" type="noConversion"/>
  <hyperlinks>
    <hyperlink ref="B31" location="Índice!A1" display="Volver al índice"/>
    <hyperlink ref="N29" location="'G9'!A1" display="Siguiente   "/>
    <hyperlink ref="B29" location="'G7'!A1" display="  Atrás "/>
  </hyperlinks>
  <pageMargins left="0.70000000000000007" right="0.70000000000000007" top="1.5300000000000002" bottom="0.75000000000000011" header="0.30000000000000004" footer="0.30000000000000004"/>
  <pageSetup paperSize="9" scale="57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32"/>
  <sheetViews>
    <sheetView showGridLines="0" workbookViewId="0"/>
  </sheetViews>
  <sheetFormatPr baseColWidth="10" defaultColWidth="12.83203125" defaultRowHeight="30" customHeight="1" x14ac:dyDescent="0"/>
  <cols>
    <col min="1" max="8" width="12.83203125" style="1"/>
    <col min="9" max="9" width="25.6640625" style="1" customWidth="1"/>
    <col min="10" max="10" width="19" style="1" customWidth="1"/>
    <col min="11" max="11" width="24.5" style="1" customWidth="1"/>
    <col min="12" max="12" width="37.83203125" style="1" customWidth="1"/>
    <col min="13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K2" s="208"/>
      <c r="L2" s="209" t="s">
        <v>193</v>
      </c>
      <c r="N2" s="208"/>
      <c r="O2" s="208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</row>
    <row r="6" spans="2:20" s="235" customFormat="1" ht="30" customHeight="1">
      <c r="B6" s="275" t="s">
        <v>149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</row>
    <row r="7" spans="2:20" ht="30" customHeight="1">
      <c r="B7" s="3"/>
    </row>
    <row r="8" spans="2:20" ht="30" customHeight="1">
      <c r="I8" s="287" t="s">
        <v>55</v>
      </c>
      <c r="J8" s="279" t="s">
        <v>56</v>
      </c>
      <c r="K8" s="279" t="s">
        <v>88</v>
      </c>
      <c r="L8" s="279"/>
    </row>
    <row r="9" spans="2:20" ht="30" customHeight="1">
      <c r="I9" s="287"/>
      <c r="J9" s="279"/>
      <c r="K9" s="164" t="s">
        <v>47</v>
      </c>
      <c r="L9" s="164" t="s">
        <v>27</v>
      </c>
    </row>
    <row r="10" spans="2:20" ht="30" customHeight="1">
      <c r="I10" s="116" t="s">
        <v>3</v>
      </c>
      <c r="J10" s="20" t="s">
        <v>57</v>
      </c>
      <c r="K10" s="129">
        <v>16.837264925608171</v>
      </c>
      <c r="L10" s="129">
        <v>5.9502309821237853</v>
      </c>
    </row>
    <row r="11" spans="2:20" ht="30" customHeight="1">
      <c r="I11" s="130" t="s">
        <v>4</v>
      </c>
      <c r="J11" s="131" t="s">
        <v>58</v>
      </c>
      <c r="K11" s="132">
        <v>28.835950702134738</v>
      </c>
      <c r="L11" s="132">
        <v>5.5820415382104249</v>
      </c>
    </row>
    <row r="12" spans="2:20" ht="30" customHeight="1">
      <c r="I12" s="116" t="s">
        <v>5</v>
      </c>
      <c r="J12" s="20" t="s">
        <v>59</v>
      </c>
      <c r="K12" s="129">
        <v>42.935671595134927</v>
      </c>
      <c r="L12" s="129">
        <v>5.9243338731867752</v>
      </c>
    </row>
    <row r="13" spans="2:20" ht="30" customHeight="1">
      <c r="I13" s="130" t="s">
        <v>6</v>
      </c>
      <c r="J13" s="131" t="s">
        <v>60</v>
      </c>
      <c r="K13" s="132">
        <v>37.013176897310764</v>
      </c>
      <c r="L13" s="132">
        <v>22.022159874660503</v>
      </c>
    </row>
    <row r="14" spans="2:20" ht="30" customHeight="1">
      <c r="I14" s="116" t="s">
        <v>7</v>
      </c>
      <c r="J14" s="20" t="s">
        <v>61</v>
      </c>
      <c r="K14" s="129">
        <v>47.839817861590838</v>
      </c>
      <c r="L14" s="129">
        <v>14.598966778004675</v>
      </c>
    </row>
    <row r="15" spans="2:20" ht="30" customHeight="1">
      <c r="I15" s="130" t="s">
        <v>8</v>
      </c>
      <c r="J15" s="131" t="s">
        <v>57</v>
      </c>
      <c r="K15" s="132">
        <v>19.680634278380403</v>
      </c>
      <c r="L15" s="132">
        <v>4.5117588716931785</v>
      </c>
    </row>
    <row r="16" spans="2:20" ht="30" customHeight="1">
      <c r="I16" s="116" t="s">
        <v>9</v>
      </c>
      <c r="J16" s="20" t="s">
        <v>61</v>
      </c>
      <c r="K16" s="129">
        <v>37.479989826002623</v>
      </c>
      <c r="L16" s="129">
        <v>6.1525151863267391</v>
      </c>
    </row>
    <row r="17" spans="2:13" ht="30" customHeight="1">
      <c r="I17" s="130" t="s">
        <v>10</v>
      </c>
      <c r="J17" s="131" t="s">
        <v>61</v>
      </c>
      <c r="K17" s="132">
        <v>22.779341556189397</v>
      </c>
      <c r="L17" s="132">
        <v>5.6265230913895197</v>
      </c>
    </row>
    <row r="18" spans="2:13" ht="30" customHeight="1">
      <c r="I18" s="116" t="s">
        <v>11</v>
      </c>
      <c r="J18" s="20" t="s">
        <v>62</v>
      </c>
      <c r="K18" s="129">
        <v>39.958039093693841</v>
      </c>
      <c r="L18" s="129">
        <v>8.4224004548644942</v>
      </c>
    </row>
    <row r="19" spans="2:13" ht="30" customHeight="1">
      <c r="I19" s="130" t="s">
        <v>12</v>
      </c>
      <c r="J19" s="131" t="s">
        <v>63</v>
      </c>
      <c r="K19" s="132">
        <v>19.314294370172256</v>
      </c>
      <c r="L19" s="132">
        <v>4.7113080964168015</v>
      </c>
    </row>
    <row r="20" spans="2:13" ht="30" customHeight="1">
      <c r="I20" s="116" t="s">
        <v>13</v>
      </c>
      <c r="J20" s="20" t="s">
        <v>57</v>
      </c>
      <c r="K20" s="129">
        <v>26.320973244839216</v>
      </c>
      <c r="L20" s="129">
        <v>5.7308347587868207</v>
      </c>
    </row>
    <row r="21" spans="2:13" ht="30" customHeight="1">
      <c r="I21" s="130" t="s">
        <v>14</v>
      </c>
      <c r="J21" s="131" t="s">
        <v>57</v>
      </c>
      <c r="K21" s="132">
        <v>30.355207731187107</v>
      </c>
      <c r="L21" s="132">
        <v>9.6129687713704577</v>
      </c>
    </row>
    <row r="22" spans="2:13" ht="30" customHeight="1">
      <c r="I22" s="116" t="s">
        <v>15</v>
      </c>
      <c r="J22" s="20" t="s">
        <v>64</v>
      </c>
      <c r="K22" s="129">
        <v>34.723122750997184</v>
      </c>
      <c r="L22" s="129">
        <v>3.4707593165081039</v>
      </c>
    </row>
    <row r="23" spans="2:13" ht="30" customHeight="1">
      <c r="I23" s="130" t="s">
        <v>16</v>
      </c>
      <c r="J23" s="131" t="s">
        <v>65</v>
      </c>
      <c r="K23" s="132">
        <v>5.368943394713761</v>
      </c>
      <c r="L23" s="132">
        <v>2.8448728525160649</v>
      </c>
    </row>
    <row r="24" spans="2:13" ht="30" customHeight="1">
      <c r="I24" s="116" t="s">
        <v>17</v>
      </c>
      <c r="J24" s="20" t="s">
        <v>57</v>
      </c>
      <c r="K24" s="129">
        <v>36.670113163386034</v>
      </c>
      <c r="L24" s="129">
        <v>3.8047353076427912</v>
      </c>
    </row>
    <row r="25" spans="2:13" ht="30" customHeight="1">
      <c r="I25" s="307" t="s">
        <v>129</v>
      </c>
      <c r="J25" s="307"/>
      <c r="K25" s="171">
        <v>34.94871804289339</v>
      </c>
      <c r="L25" s="171">
        <v>7.9294570008522616</v>
      </c>
    </row>
    <row r="27" spans="2:13" ht="25" customHeight="1">
      <c r="B27" s="273" t="s">
        <v>150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</row>
    <row r="28" spans="2:13" ht="30" customHeight="1">
      <c r="B28" s="67"/>
    </row>
    <row r="29" spans="2:13" s="230" customFormat="1" ht="30.75" customHeight="1">
      <c r="B29" s="229" t="s">
        <v>151</v>
      </c>
      <c r="C29" s="229"/>
      <c r="D29" s="229"/>
      <c r="E29" s="229"/>
      <c r="F29" s="229"/>
      <c r="G29" s="229"/>
      <c r="L29" s="231" t="s">
        <v>152</v>
      </c>
    </row>
    <row r="30" spans="2:13" ht="31" customHeight="1">
      <c r="B30" s="67"/>
    </row>
    <row r="31" spans="2:13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11"/>
    </row>
    <row r="32" spans="2:13" ht="30" customHeight="1">
      <c r="B32" s="10"/>
      <c r="C32" s="9"/>
    </row>
  </sheetData>
  <mergeCells count="8">
    <mergeCell ref="B5:L5"/>
    <mergeCell ref="B6:L6"/>
    <mergeCell ref="B27:L27"/>
    <mergeCell ref="B31:L31"/>
    <mergeCell ref="K8:L8"/>
    <mergeCell ref="I25:J25"/>
    <mergeCell ref="I8:I9"/>
    <mergeCell ref="J8:J9"/>
  </mergeCells>
  <phoneticPr fontId="0" type="noConversion"/>
  <hyperlinks>
    <hyperlink ref="B31" location="Índice!A1" display="Volver al índice"/>
    <hyperlink ref="L29" location="'G10'!A1" display="Siguiente   "/>
    <hyperlink ref="B29" location="'G8'!A1" display="  Atrás "/>
  </hyperlinks>
  <pageMargins left="0.70000000000000007" right="0.70000000000000007" top="1.5300000000000002" bottom="0.75000000000000011" header="0.30000000000000004" footer="0.30000000000000004"/>
  <pageSetup paperSize="9" scale="55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T32"/>
  <sheetViews>
    <sheetView showGridLines="0" workbookViewId="0"/>
  </sheetViews>
  <sheetFormatPr baseColWidth="10" defaultColWidth="12.83203125" defaultRowHeight="30" customHeight="1" x14ac:dyDescent="0"/>
  <cols>
    <col min="1" max="9" width="12.83203125" style="1"/>
    <col min="10" max="10" width="25.83203125" style="1" customWidth="1"/>
    <col min="11" max="11" width="19" style="1" customWidth="1"/>
    <col min="12" max="12" width="20.5" style="1" customWidth="1"/>
    <col min="13" max="13" width="21" style="1" customWidth="1"/>
    <col min="14" max="16384" width="12.83203125" style="1"/>
  </cols>
  <sheetData>
    <row r="1" spans="2:20" s="203" customFormat="1" ht="30.75" customHeight="1"/>
    <row r="2" spans="2:20" s="203" customFormat="1" ht="62" customHeight="1">
      <c r="B2" s="204"/>
      <c r="D2" s="205"/>
      <c r="K2" s="208"/>
      <c r="L2" s="303" t="s">
        <v>193</v>
      </c>
      <c r="M2" s="303"/>
      <c r="N2" s="208"/>
      <c r="O2" s="208"/>
      <c r="Q2" s="205"/>
      <c r="R2" s="205"/>
      <c r="S2" s="205"/>
      <c r="T2" s="205"/>
    </row>
    <row r="3" spans="2:20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2:20" s="235" customFormat="1" ht="60" customHeight="1">
      <c r="B5" s="299" t="s">
        <v>75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</row>
    <row r="6" spans="2:20" s="235" customFormat="1" ht="30" customHeight="1">
      <c r="B6" s="275" t="s">
        <v>146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</row>
    <row r="7" spans="2:20" ht="30" customHeight="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20" ht="30" customHeight="1">
      <c r="B8" s="3"/>
      <c r="J8" s="287" t="s">
        <v>55</v>
      </c>
      <c r="K8" s="279" t="s">
        <v>56</v>
      </c>
      <c r="L8" s="279" t="s">
        <v>88</v>
      </c>
      <c r="M8" s="279"/>
    </row>
    <row r="9" spans="2:20" ht="30" customHeight="1">
      <c r="J9" s="287"/>
      <c r="K9" s="279"/>
      <c r="L9" s="164" t="s">
        <v>47</v>
      </c>
      <c r="M9" s="164" t="s">
        <v>27</v>
      </c>
    </row>
    <row r="10" spans="2:20" ht="30" customHeight="1">
      <c r="J10" s="116" t="s">
        <v>3</v>
      </c>
      <c r="K10" s="20" t="s">
        <v>57</v>
      </c>
      <c r="L10" s="129">
        <v>2.5058069675180414</v>
      </c>
      <c r="M10" s="129">
        <v>2.3751498836150415</v>
      </c>
    </row>
    <row r="11" spans="2:20" ht="30" customHeight="1">
      <c r="J11" s="130" t="s">
        <v>4</v>
      </c>
      <c r="K11" s="131" t="s">
        <v>58</v>
      </c>
      <c r="L11" s="132">
        <v>4.2678338679842875</v>
      </c>
      <c r="M11" s="132">
        <v>1.8597926062753054</v>
      </c>
    </row>
    <row r="12" spans="2:20" ht="30" customHeight="1">
      <c r="J12" s="116" t="s">
        <v>5</v>
      </c>
      <c r="K12" s="20" t="s">
        <v>59</v>
      </c>
      <c r="L12" s="129">
        <v>8.0498728100378081</v>
      </c>
      <c r="M12" s="129">
        <v>2.3494659352276872</v>
      </c>
    </row>
    <row r="13" spans="2:20" ht="30" customHeight="1">
      <c r="J13" s="130" t="s">
        <v>6</v>
      </c>
      <c r="K13" s="131" t="s">
        <v>60</v>
      </c>
      <c r="L13" s="132">
        <v>5.2396214920912749</v>
      </c>
      <c r="M13" s="132">
        <v>2.3156095762598934</v>
      </c>
    </row>
    <row r="14" spans="2:20" ht="30" customHeight="1">
      <c r="J14" s="116" t="s">
        <v>7</v>
      </c>
      <c r="K14" s="20" t="s">
        <v>61</v>
      </c>
      <c r="L14" s="129">
        <v>6.6609117595747573</v>
      </c>
      <c r="M14" s="129">
        <v>1.3092623890652293</v>
      </c>
    </row>
    <row r="15" spans="2:20" ht="30" customHeight="1">
      <c r="J15" s="130" t="s">
        <v>8</v>
      </c>
      <c r="K15" s="131" t="s">
        <v>57</v>
      </c>
      <c r="L15" s="132">
        <v>2.8580630695537019</v>
      </c>
      <c r="M15" s="132">
        <v>1.794722753912867</v>
      </c>
    </row>
    <row r="16" spans="2:20" ht="30" customHeight="1">
      <c r="J16" s="116" t="s">
        <v>9</v>
      </c>
      <c r="K16" s="20" t="s">
        <v>61</v>
      </c>
      <c r="L16" s="129">
        <v>4.9092208549985248</v>
      </c>
      <c r="M16" s="129">
        <v>1.9445539809052965</v>
      </c>
    </row>
    <row r="17" spans="2:13" ht="30" customHeight="1">
      <c r="J17" s="130" t="s">
        <v>10</v>
      </c>
      <c r="K17" s="131" t="s">
        <v>61</v>
      </c>
      <c r="L17" s="132">
        <v>3.1525401739309418</v>
      </c>
      <c r="M17" s="132">
        <v>1.7783097716414191</v>
      </c>
    </row>
    <row r="18" spans="2:13" ht="30" customHeight="1">
      <c r="J18" s="116" t="s">
        <v>11</v>
      </c>
      <c r="K18" s="20" t="s">
        <v>62</v>
      </c>
      <c r="L18" s="129">
        <v>5.4301614790797998</v>
      </c>
      <c r="M18" s="129">
        <v>3.2167662720529226</v>
      </c>
    </row>
    <row r="19" spans="2:13" ht="30" customHeight="1">
      <c r="J19" s="130" t="s">
        <v>12</v>
      </c>
      <c r="K19" s="131" t="s">
        <v>63</v>
      </c>
      <c r="L19" s="132">
        <v>2.2754334219550221</v>
      </c>
      <c r="M19" s="132">
        <v>1.7339409365706173</v>
      </c>
    </row>
    <row r="20" spans="2:13" ht="30" customHeight="1">
      <c r="J20" s="116" t="s">
        <v>13</v>
      </c>
      <c r="K20" s="20" t="s">
        <v>57</v>
      </c>
      <c r="L20" s="129">
        <v>3.931128906376558</v>
      </c>
      <c r="M20" s="129">
        <v>2.3079377987113991</v>
      </c>
    </row>
    <row r="21" spans="2:13" ht="30" customHeight="1">
      <c r="J21" s="130" t="s">
        <v>14</v>
      </c>
      <c r="K21" s="131" t="s">
        <v>57</v>
      </c>
      <c r="L21" s="132">
        <v>5.3762018767553599</v>
      </c>
      <c r="M21" s="132">
        <v>3.3167530543792609</v>
      </c>
    </row>
    <row r="22" spans="2:13" ht="30" customHeight="1">
      <c r="J22" s="116" t="s">
        <v>15</v>
      </c>
      <c r="K22" s="20" t="s">
        <v>64</v>
      </c>
      <c r="L22" s="129">
        <v>5.314910936476446</v>
      </c>
      <c r="M22" s="129">
        <v>1.2770793723875706</v>
      </c>
    </row>
    <row r="23" spans="2:13" ht="30" customHeight="1">
      <c r="J23" s="130" t="s">
        <v>16</v>
      </c>
      <c r="K23" s="131" t="s">
        <v>65</v>
      </c>
      <c r="L23" s="132">
        <v>3.9154887555431501</v>
      </c>
      <c r="M23" s="132">
        <v>2.2994415568874902</v>
      </c>
    </row>
    <row r="24" spans="2:13" ht="30" customHeight="1">
      <c r="J24" s="116" t="s">
        <v>17</v>
      </c>
      <c r="K24" s="20" t="s">
        <v>57</v>
      </c>
      <c r="L24" s="129">
        <v>5.5489685474490535</v>
      </c>
      <c r="M24" s="129">
        <v>1.6483805402036171</v>
      </c>
    </row>
    <row r="25" spans="2:13" ht="30" customHeight="1">
      <c r="J25" s="307" t="s">
        <v>129</v>
      </c>
      <c r="K25" s="307"/>
      <c r="L25" s="171">
        <v>5.5168198782312281</v>
      </c>
      <c r="M25" s="171">
        <v>2.1208355603593101</v>
      </c>
    </row>
    <row r="27" spans="2:13" s="44" customFormat="1" ht="30" customHeight="1">
      <c r="B27" s="273" t="s">
        <v>147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</row>
    <row r="28" spans="2:13" s="44" customFormat="1" ht="30" customHeight="1">
      <c r="B28" s="8"/>
    </row>
    <row r="29" spans="2:13" s="230" customFormat="1" ht="30.75" customHeight="1">
      <c r="B29" s="229" t="s">
        <v>148</v>
      </c>
      <c r="C29" s="229"/>
      <c r="D29" s="229"/>
      <c r="E29" s="229"/>
      <c r="F29" s="229"/>
      <c r="G29" s="229"/>
      <c r="K29" s="229"/>
    </row>
    <row r="30" spans="2:13" ht="31" customHeight="1">
      <c r="B30" s="2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</row>
    <row r="32" spans="2:13" ht="30" customHeight="1">
      <c r="B32" s="10"/>
    </row>
  </sheetData>
  <mergeCells count="9">
    <mergeCell ref="B27:M27"/>
    <mergeCell ref="L2:M2"/>
    <mergeCell ref="B31:M31"/>
    <mergeCell ref="J25:K25"/>
    <mergeCell ref="L8:M8"/>
    <mergeCell ref="J8:J9"/>
    <mergeCell ref="K8:K9"/>
    <mergeCell ref="B6:M6"/>
    <mergeCell ref="B5:M5"/>
  </mergeCells>
  <phoneticPr fontId="0" type="noConversion"/>
  <hyperlinks>
    <hyperlink ref="B31" location="Índice!A1" display="Volver al índice"/>
    <hyperlink ref="B29" location="'G9'!A1" display="  Atrás "/>
  </hyperlinks>
  <pageMargins left="0.70000000000000007" right="0.70000000000000007" top="1.5300000000000002" bottom="0.75000000000000011" header="0.30000000000000004" footer="0.30000000000000004"/>
  <pageSetup paperSize="9" scale="57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3"/>
  <sheetViews>
    <sheetView showGridLines="0" workbookViewId="0"/>
  </sheetViews>
  <sheetFormatPr baseColWidth="10" defaultColWidth="12.83203125" defaultRowHeight="30" customHeight="1" x14ac:dyDescent="0"/>
  <cols>
    <col min="1" max="1" width="12.83203125" style="24"/>
    <col min="2" max="2" width="25.6640625" style="24" customWidth="1"/>
    <col min="3" max="3" width="21.5" style="24" customWidth="1"/>
    <col min="4" max="16384" width="12.83203125" style="24"/>
  </cols>
  <sheetData>
    <row r="1" spans="2:15" s="203" customFormat="1" ht="30.75" customHeight="1"/>
    <row r="2" spans="2:15" s="203" customFormat="1" ht="62" customHeight="1">
      <c r="B2" s="204"/>
      <c r="D2" s="205"/>
      <c r="E2" s="205"/>
      <c r="F2" s="204"/>
      <c r="G2" s="268" t="s">
        <v>193</v>
      </c>
      <c r="H2" s="268"/>
      <c r="I2" s="268"/>
      <c r="J2" s="205"/>
      <c r="K2" s="205"/>
      <c r="L2" s="205"/>
    </row>
    <row r="3" spans="2:15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5" s="1" customFormat="1" ht="30" customHeight="1">
      <c r="E4" s="2"/>
    </row>
    <row r="5" spans="2:15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38"/>
      <c r="K5" s="238"/>
      <c r="L5" s="238"/>
      <c r="M5" s="238"/>
      <c r="N5" s="238"/>
      <c r="O5" s="238"/>
    </row>
    <row r="6" spans="2:15" s="235" customFormat="1" ht="30" customHeight="1">
      <c r="B6" s="275" t="s">
        <v>190</v>
      </c>
      <c r="C6" s="275"/>
      <c r="D6" s="275"/>
      <c r="E6" s="275"/>
      <c r="F6" s="275"/>
      <c r="G6" s="275"/>
      <c r="H6" s="275"/>
      <c r="I6" s="275"/>
      <c r="J6" s="239"/>
    </row>
    <row r="7" spans="2:15" s="1" customFormat="1" ht="30" customHeight="1">
      <c r="E7" s="3"/>
    </row>
    <row r="8" spans="2:15" s="23" customFormat="1" ht="50" customHeight="1">
      <c r="B8" s="166" t="s">
        <v>55</v>
      </c>
      <c r="C8" s="164" t="s">
        <v>56</v>
      </c>
      <c r="D8" s="165" t="s">
        <v>0</v>
      </c>
      <c r="E8" s="165" t="s">
        <v>1</v>
      </c>
      <c r="F8" s="165" t="s">
        <v>137</v>
      </c>
      <c r="G8" s="165" t="s">
        <v>138</v>
      </c>
      <c r="H8" s="165" t="s">
        <v>2</v>
      </c>
      <c r="I8" s="165" t="s">
        <v>139</v>
      </c>
    </row>
    <row r="9" spans="2:15" ht="30" customHeight="1">
      <c r="B9" s="19" t="s">
        <v>3</v>
      </c>
      <c r="C9" s="19" t="s">
        <v>57</v>
      </c>
      <c r="D9" s="11">
        <v>22.3</v>
      </c>
      <c r="E9" s="11">
        <v>3.4</v>
      </c>
      <c r="F9" s="11">
        <v>16.2</v>
      </c>
      <c r="G9" s="11">
        <v>0.3</v>
      </c>
      <c r="H9" s="11">
        <v>0.8</v>
      </c>
      <c r="I9" s="30">
        <v>1901</v>
      </c>
    </row>
    <row r="10" spans="2:15" ht="30" customHeight="1">
      <c r="B10" s="142" t="s">
        <v>4</v>
      </c>
      <c r="C10" s="142" t="s">
        <v>58</v>
      </c>
      <c r="D10" s="145">
        <v>52.7</v>
      </c>
      <c r="E10" s="145">
        <v>8</v>
      </c>
      <c r="F10" s="145">
        <v>21.9</v>
      </c>
      <c r="G10" s="145">
        <v>1.9</v>
      </c>
      <c r="H10" s="145">
        <v>0.6</v>
      </c>
      <c r="I10" s="144">
        <v>2425</v>
      </c>
    </row>
    <row r="11" spans="2:15" ht="30" customHeight="1">
      <c r="B11" s="19" t="s">
        <v>5</v>
      </c>
      <c r="C11" s="19" t="s">
        <v>59</v>
      </c>
      <c r="D11" s="11">
        <v>61.2</v>
      </c>
      <c r="E11" s="11">
        <v>9.5</v>
      </c>
      <c r="F11" s="11">
        <v>44.4</v>
      </c>
      <c r="G11" s="11">
        <v>0.8</v>
      </c>
      <c r="H11" s="11">
        <v>2.2999999999999998</v>
      </c>
      <c r="I11" s="30">
        <v>5195</v>
      </c>
    </row>
    <row r="12" spans="2:15" ht="30" customHeight="1">
      <c r="B12" s="142" t="s">
        <v>6</v>
      </c>
      <c r="C12" s="142" t="s">
        <v>60</v>
      </c>
      <c r="D12" s="145">
        <v>138.80000000000001</v>
      </c>
      <c r="E12" s="145">
        <v>20.100000000000001</v>
      </c>
      <c r="F12" s="145">
        <v>13.9</v>
      </c>
      <c r="G12" s="145">
        <v>1.5</v>
      </c>
      <c r="H12" s="145">
        <v>0.4</v>
      </c>
      <c r="I12" s="144">
        <v>1212</v>
      </c>
    </row>
    <row r="13" spans="2:15" ht="30" customHeight="1">
      <c r="B13" s="19" t="s">
        <v>7</v>
      </c>
      <c r="C13" s="19" t="s">
        <v>61</v>
      </c>
      <c r="D13" s="11">
        <v>578.1</v>
      </c>
      <c r="E13" s="11">
        <v>78.5</v>
      </c>
      <c r="F13" s="11">
        <v>61.1</v>
      </c>
      <c r="G13" s="11">
        <v>0.8</v>
      </c>
      <c r="H13" s="11">
        <v>1.1000000000000001</v>
      </c>
      <c r="I13" s="30">
        <v>4198</v>
      </c>
    </row>
    <row r="14" spans="2:15" ht="30" customHeight="1">
      <c r="B14" s="142" t="s">
        <v>8</v>
      </c>
      <c r="C14" s="142" t="s">
        <v>57</v>
      </c>
      <c r="D14" s="145">
        <v>10.1</v>
      </c>
      <c r="E14" s="145">
        <v>1.6</v>
      </c>
      <c r="F14" s="145">
        <v>7.3</v>
      </c>
      <c r="G14" s="145">
        <v>0.1</v>
      </c>
      <c r="H14" s="145">
        <v>0.4</v>
      </c>
      <c r="I14" s="144">
        <v>859</v>
      </c>
    </row>
    <row r="15" spans="2:15" ht="30" customHeight="1">
      <c r="B15" s="19" t="s">
        <v>9</v>
      </c>
      <c r="C15" s="19" t="s">
        <v>61</v>
      </c>
      <c r="D15" s="11">
        <v>20.100000000000001</v>
      </c>
      <c r="E15" s="11">
        <v>4.4000000000000004</v>
      </c>
      <c r="F15" s="11">
        <v>13.5</v>
      </c>
      <c r="G15" s="11">
        <v>0.3</v>
      </c>
      <c r="H15" s="11">
        <v>0.9</v>
      </c>
      <c r="I15" s="30">
        <v>1418</v>
      </c>
    </row>
    <row r="16" spans="2:15" ht="30" customHeight="1">
      <c r="B16" s="142" t="s">
        <v>10</v>
      </c>
      <c r="C16" s="142" t="s">
        <v>61</v>
      </c>
      <c r="D16" s="145">
        <v>5.7</v>
      </c>
      <c r="E16" s="145">
        <v>1.2</v>
      </c>
      <c r="F16" s="145">
        <v>3.8</v>
      </c>
      <c r="G16" s="145">
        <v>0.1</v>
      </c>
      <c r="H16" s="145">
        <v>0.2</v>
      </c>
      <c r="I16" s="144">
        <v>403</v>
      </c>
    </row>
    <row r="17" spans="2:16" ht="30" customHeight="1">
      <c r="B17" s="19" t="s">
        <v>11</v>
      </c>
      <c r="C17" s="19" t="s">
        <v>62</v>
      </c>
      <c r="D17" s="11">
        <v>57.6</v>
      </c>
      <c r="E17" s="11">
        <v>3.6</v>
      </c>
      <c r="F17" s="11">
        <v>36.6</v>
      </c>
      <c r="G17" s="11">
        <v>9.3000000000000007</v>
      </c>
      <c r="H17" s="11">
        <v>2.5</v>
      </c>
      <c r="I17" s="30">
        <v>4548</v>
      </c>
    </row>
    <row r="18" spans="2:16" ht="30" customHeight="1">
      <c r="B18" s="142" t="s">
        <v>12</v>
      </c>
      <c r="C18" s="142" t="s">
        <v>63</v>
      </c>
      <c r="D18" s="145">
        <v>4.7</v>
      </c>
      <c r="E18" s="145">
        <v>0.8</v>
      </c>
      <c r="F18" s="145">
        <v>3.6</v>
      </c>
      <c r="G18" s="145">
        <v>0.1</v>
      </c>
      <c r="H18" s="145">
        <v>0.2</v>
      </c>
      <c r="I18" s="144">
        <v>383</v>
      </c>
    </row>
    <row r="19" spans="2:16" ht="30" customHeight="1">
      <c r="B19" s="19" t="s">
        <v>13</v>
      </c>
      <c r="C19" s="19" t="s">
        <v>57</v>
      </c>
      <c r="D19" s="11">
        <v>15.2</v>
      </c>
      <c r="E19" s="11">
        <v>2.2999999999999998</v>
      </c>
      <c r="F19" s="11">
        <v>11</v>
      </c>
      <c r="G19" s="11">
        <v>0.3</v>
      </c>
      <c r="H19" s="11">
        <v>0.6</v>
      </c>
      <c r="I19" s="30">
        <v>1312</v>
      </c>
    </row>
    <row r="20" spans="2:16" ht="30" customHeight="1">
      <c r="B20" s="142" t="s">
        <v>14</v>
      </c>
      <c r="C20" s="142" t="s">
        <v>57</v>
      </c>
      <c r="D20" s="161">
        <v>103.5</v>
      </c>
      <c r="E20" s="161">
        <v>20</v>
      </c>
      <c r="F20" s="161">
        <v>47.6</v>
      </c>
      <c r="G20" s="161">
        <v>1.3</v>
      </c>
      <c r="H20" s="161">
        <v>2.5</v>
      </c>
      <c r="I20" s="144">
        <v>5909</v>
      </c>
    </row>
    <row r="21" spans="2:16" ht="30" customHeight="1">
      <c r="B21" s="19" t="s">
        <v>15</v>
      </c>
      <c r="C21" s="19" t="s">
        <v>64</v>
      </c>
      <c r="D21" s="16">
        <v>3.4</v>
      </c>
      <c r="E21" s="16">
        <v>0.6</v>
      </c>
      <c r="F21" s="16">
        <v>2.6</v>
      </c>
      <c r="G21" s="16">
        <v>0.1</v>
      </c>
      <c r="H21" s="16">
        <v>0.1</v>
      </c>
      <c r="I21" s="30">
        <v>274</v>
      </c>
    </row>
    <row r="22" spans="2:16" ht="30" customHeight="1">
      <c r="B22" s="142" t="s">
        <v>16</v>
      </c>
      <c r="C22" s="142" t="s">
        <v>65</v>
      </c>
      <c r="D22" s="161">
        <v>27.7</v>
      </c>
      <c r="E22" s="161">
        <v>2.5</v>
      </c>
      <c r="F22" s="161">
        <v>6.5</v>
      </c>
      <c r="G22" s="161">
        <v>0.6</v>
      </c>
      <c r="H22" s="161">
        <v>0.2</v>
      </c>
      <c r="I22" s="144">
        <v>2314</v>
      </c>
    </row>
    <row r="23" spans="2:16" ht="30" customHeight="1">
      <c r="B23" s="21" t="s">
        <v>17</v>
      </c>
      <c r="C23" s="21" t="s">
        <v>57</v>
      </c>
      <c r="D23" s="17">
        <v>53.8</v>
      </c>
      <c r="E23" s="17">
        <v>7.4</v>
      </c>
      <c r="F23" s="17">
        <v>39.799999999999997</v>
      </c>
      <c r="G23" s="17">
        <v>4.0999999999999996</v>
      </c>
      <c r="H23" s="17">
        <v>2.2000000000000002</v>
      </c>
      <c r="I23" s="30">
        <v>5160</v>
      </c>
    </row>
    <row r="24" spans="2:16" ht="30" customHeight="1">
      <c r="B24" s="271" t="s">
        <v>18</v>
      </c>
      <c r="C24" s="271"/>
      <c r="D24" s="185">
        <f t="shared" ref="D24:I24" si="0">SUM(D9:D23)</f>
        <v>1154.9000000000003</v>
      </c>
      <c r="E24" s="185">
        <f t="shared" si="0"/>
        <v>163.90000000000003</v>
      </c>
      <c r="F24" s="185">
        <f t="shared" si="0"/>
        <v>329.80000000000007</v>
      </c>
      <c r="G24" s="185">
        <f t="shared" si="0"/>
        <v>21.6</v>
      </c>
      <c r="H24" s="185">
        <f t="shared" si="0"/>
        <v>14.999999999999996</v>
      </c>
      <c r="I24" s="31">
        <f t="shared" si="0"/>
        <v>37511</v>
      </c>
    </row>
    <row r="25" spans="2:16" ht="30" customHeight="1">
      <c r="B25" s="25"/>
      <c r="C25" s="25"/>
      <c r="D25" s="26"/>
      <c r="E25" s="26"/>
      <c r="F25" s="26"/>
      <c r="G25" s="26"/>
      <c r="H25" s="26"/>
      <c r="I25" s="27"/>
    </row>
    <row r="26" spans="2:16" ht="25" customHeight="1">
      <c r="B26" s="272" t="s">
        <v>191</v>
      </c>
      <c r="C26" s="272"/>
      <c r="D26" s="272"/>
      <c r="E26" s="272"/>
      <c r="F26" s="272"/>
      <c r="G26" s="272"/>
      <c r="H26" s="272"/>
      <c r="I26" s="272"/>
    </row>
    <row r="27" spans="2:16" ht="25" customHeight="1">
      <c r="B27" s="273" t="s">
        <v>163</v>
      </c>
      <c r="C27" s="273"/>
      <c r="D27" s="273"/>
      <c r="E27" s="273"/>
      <c r="F27" s="273"/>
      <c r="G27" s="273"/>
      <c r="H27" s="273"/>
      <c r="I27" s="273"/>
    </row>
    <row r="28" spans="2:16" ht="30" customHeight="1">
      <c r="B28" s="28"/>
    </row>
    <row r="29" spans="2:16" s="230" customFormat="1" ht="30.75" customHeight="1">
      <c r="B29" s="229" t="s">
        <v>151</v>
      </c>
      <c r="C29" s="229"/>
      <c r="D29" s="229"/>
      <c r="E29" s="229"/>
      <c r="G29" s="234"/>
      <c r="H29" s="269" t="s">
        <v>154</v>
      </c>
      <c r="I29" s="269"/>
    </row>
    <row r="30" spans="2:16" s="1" customFormat="1" ht="31" customHeight="1">
      <c r="B30" s="67"/>
    </row>
    <row r="31" spans="2:16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16" ht="30" customHeight="1">
      <c r="B32" s="10"/>
    </row>
    <row r="33" spans="1:1" ht="30" customHeight="1">
      <c r="A33" s="29"/>
    </row>
  </sheetData>
  <mergeCells count="8">
    <mergeCell ref="G2:I2"/>
    <mergeCell ref="B31:I31"/>
    <mergeCell ref="H29:I29"/>
    <mergeCell ref="B24:C24"/>
    <mergeCell ref="B5:I5"/>
    <mergeCell ref="B6:I6"/>
    <mergeCell ref="B26:I26"/>
    <mergeCell ref="B27:I27"/>
  </mergeCells>
  <phoneticPr fontId="0" type="noConversion"/>
  <hyperlinks>
    <hyperlink ref="B31" location="Índice!A1" display="Volver al índice"/>
    <hyperlink ref="H29" location="'1.c'!A1" display="Siguiente   "/>
    <hyperlink ref="B29" location="'1.a'!A1" display="  Atrás "/>
    <hyperlink ref="G29" location="'3'!A1" display="'3'!A1"/>
    <hyperlink ref="I29" location="'1.c'!A1" display="'1.c'!A1"/>
  </hyperlinks>
  <pageMargins left="0.70000000000000007" right="0.70000000000000007" top="1.5300000000000002" bottom="0.75000000000000011" header="0.30000000000000004" footer="0.30000000000000004"/>
  <pageSetup paperSize="9" scale="82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28"/>
  <sheetViews>
    <sheetView showGridLines="0" workbookViewId="0"/>
  </sheetViews>
  <sheetFormatPr baseColWidth="10" defaultColWidth="12.83203125" defaultRowHeight="30" customHeight="1" x14ac:dyDescent="0"/>
  <cols>
    <col min="1" max="1" width="12.83203125" style="1"/>
    <col min="2" max="2" width="25.5" style="1" customWidth="1"/>
    <col min="3" max="3" width="28.83203125" style="1" customWidth="1"/>
    <col min="4" max="4" width="19.6640625" style="1" customWidth="1"/>
    <col min="5" max="5" width="23.83203125" style="1" customWidth="1"/>
    <col min="6" max="6" width="37.1640625" style="1" customWidth="1"/>
    <col min="7" max="16384" width="12.83203125" style="1"/>
  </cols>
  <sheetData>
    <row r="1" spans="2:15" s="203" customFormat="1" ht="30.75" customHeight="1"/>
    <row r="2" spans="2:15" s="203" customFormat="1" ht="62" customHeight="1">
      <c r="B2" s="204"/>
      <c r="D2" s="205"/>
      <c r="E2" s="205"/>
      <c r="F2" s="207" t="s">
        <v>193</v>
      </c>
      <c r="G2" s="207"/>
      <c r="H2" s="207"/>
      <c r="J2" s="205"/>
      <c r="K2" s="205"/>
      <c r="L2" s="205"/>
    </row>
    <row r="3" spans="2:15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5" ht="30" customHeight="1">
      <c r="E4" s="2"/>
    </row>
    <row r="5" spans="2:15" s="235" customFormat="1" ht="60" customHeight="1">
      <c r="B5" s="274" t="s">
        <v>75</v>
      </c>
      <c r="C5" s="274"/>
      <c r="D5" s="274"/>
      <c r="E5" s="274"/>
      <c r="F5" s="274"/>
      <c r="G5" s="238"/>
      <c r="H5" s="238"/>
      <c r="I5" s="238"/>
      <c r="J5" s="238"/>
      <c r="K5" s="238"/>
      <c r="L5" s="238"/>
      <c r="M5" s="238"/>
      <c r="N5" s="238"/>
      <c r="O5" s="238"/>
    </row>
    <row r="6" spans="2:15" s="235" customFormat="1" ht="30" customHeight="1">
      <c r="B6" s="277" t="s">
        <v>189</v>
      </c>
      <c r="C6" s="277"/>
      <c r="D6" s="277"/>
      <c r="E6" s="277"/>
      <c r="F6" s="277"/>
      <c r="G6" s="241"/>
      <c r="H6" s="241"/>
      <c r="I6" s="239"/>
      <c r="J6" s="239"/>
      <c r="K6" s="239"/>
      <c r="L6" s="239"/>
      <c r="M6" s="239"/>
    </row>
    <row r="7" spans="2:15" ht="30" customHeight="1">
      <c r="E7" s="3"/>
    </row>
    <row r="8" spans="2:15" ht="50" customHeight="1">
      <c r="B8" s="165" t="s">
        <v>19</v>
      </c>
      <c r="C8" s="165" t="s">
        <v>20</v>
      </c>
      <c r="D8" s="165" t="s">
        <v>21</v>
      </c>
      <c r="E8" s="165" t="s">
        <v>22</v>
      </c>
      <c r="F8" s="165" t="s">
        <v>18</v>
      </c>
    </row>
    <row r="9" spans="2:15" ht="30" customHeight="1">
      <c r="B9" s="276" t="s">
        <v>0</v>
      </c>
      <c r="C9" s="37" t="s">
        <v>130</v>
      </c>
      <c r="D9" s="12">
        <f>'1.a'!D24</f>
        <v>7189.8369964000003</v>
      </c>
      <c r="E9" s="38">
        <f>+'1.b'!D24</f>
        <v>1154.9000000000003</v>
      </c>
      <c r="F9" s="12">
        <f>SUM(D9:E9)</f>
        <v>8344.7369964000009</v>
      </c>
      <c r="H9" s="32"/>
      <c r="I9" s="32"/>
      <c r="J9" s="32"/>
    </row>
    <row r="10" spans="2:15" ht="30" customHeight="1">
      <c r="B10" s="276"/>
      <c r="C10" s="182" t="s">
        <v>23</v>
      </c>
      <c r="D10" s="183">
        <f>D9/F9</f>
        <v>0.86160139013389692</v>
      </c>
      <c r="E10" s="183">
        <f>E9/F9</f>
        <v>0.13839860986610306</v>
      </c>
      <c r="F10" s="183">
        <f t="shared" ref="F10:F20" si="0">SUM(D10:E10)</f>
        <v>1</v>
      </c>
      <c r="H10" s="32"/>
      <c r="I10" s="32"/>
      <c r="J10" s="32"/>
    </row>
    <row r="11" spans="2:15" ht="30" customHeight="1">
      <c r="B11" s="276" t="s">
        <v>1</v>
      </c>
      <c r="C11" s="37" t="s">
        <v>130</v>
      </c>
      <c r="D11" s="12">
        <f>'1.a'!E24</f>
        <v>1369.3220016</v>
      </c>
      <c r="E11" s="38">
        <f>+'1.b'!E24</f>
        <v>163.90000000000003</v>
      </c>
      <c r="F11" s="12">
        <f t="shared" si="0"/>
        <v>1533.2220016000001</v>
      </c>
      <c r="H11" s="32"/>
      <c r="I11" s="32"/>
      <c r="J11" s="32"/>
    </row>
    <row r="12" spans="2:15" ht="30" customHeight="1">
      <c r="B12" s="276"/>
      <c r="C12" s="182" t="s">
        <v>23</v>
      </c>
      <c r="D12" s="183">
        <f>D11/F11</f>
        <v>0.89310093396196921</v>
      </c>
      <c r="E12" s="183">
        <f>E11/F11</f>
        <v>0.1068990660380307</v>
      </c>
      <c r="F12" s="184">
        <f t="shared" si="0"/>
        <v>0.99999999999999989</v>
      </c>
      <c r="H12" s="32"/>
      <c r="I12" s="32"/>
      <c r="J12" s="32"/>
    </row>
    <row r="13" spans="2:15" ht="30" customHeight="1">
      <c r="B13" s="276" t="s">
        <v>137</v>
      </c>
      <c r="C13" s="37" t="s">
        <v>130</v>
      </c>
      <c r="D13" s="12">
        <f>'1.a'!F24</f>
        <v>478.54195990000011</v>
      </c>
      <c r="E13" s="38">
        <f>+'1.b'!F24</f>
        <v>329.80000000000007</v>
      </c>
      <c r="F13" s="12">
        <f t="shared" si="0"/>
        <v>808.34195990000012</v>
      </c>
      <c r="H13" s="32"/>
      <c r="I13" s="32"/>
      <c r="J13" s="32"/>
    </row>
    <row r="14" spans="2:15" ht="30" customHeight="1">
      <c r="B14" s="276"/>
      <c r="C14" s="182" t="s">
        <v>23</v>
      </c>
      <c r="D14" s="183">
        <f>D13/F13</f>
        <v>0.59200435414635721</v>
      </c>
      <c r="E14" s="183">
        <f>E13/F13</f>
        <v>0.4079956458536429</v>
      </c>
      <c r="F14" s="184">
        <f t="shared" si="0"/>
        <v>1</v>
      </c>
      <c r="H14" s="32"/>
      <c r="I14" s="32"/>
      <c r="J14" s="32"/>
    </row>
    <row r="15" spans="2:15" ht="30" customHeight="1">
      <c r="B15" s="276" t="s">
        <v>138</v>
      </c>
      <c r="C15" s="37" t="s">
        <v>130</v>
      </c>
      <c r="D15" s="15">
        <f>'1.a'!G24</f>
        <v>33.102803199999997</v>
      </c>
      <c r="E15" s="39">
        <f>+'1.b'!G24</f>
        <v>21.6</v>
      </c>
      <c r="F15" s="15">
        <f t="shared" si="0"/>
        <v>54.702803199999998</v>
      </c>
      <c r="H15" s="32"/>
      <c r="I15" s="32"/>
      <c r="J15" s="32"/>
    </row>
    <row r="16" spans="2:15" ht="30" customHeight="1">
      <c r="B16" s="276"/>
      <c r="C16" s="182" t="s">
        <v>23</v>
      </c>
      <c r="D16" s="183">
        <f>D15/F15</f>
        <v>0.60513906534135342</v>
      </c>
      <c r="E16" s="183">
        <f>E15/F15</f>
        <v>0.39486093465864658</v>
      </c>
      <c r="F16" s="184">
        <f t="shared" si="0"/>
        <v>1</v>
      </c>
      <c r="H16" s="32"/>
      <c r="I16" s="32"/>
      <c r="J16" s="32"/>
    </row>
    <row r="17" spans="2:16" ht="30" customHeight="1">
      <c r="B17" s="276" t="s">
        <v>2</v>
      </c>
      <c r="C17" s="37" t="s">
        <v>130</v>
      </c>
      <c r="D17" s="15">
        <f>'1.a'!H24</f>
        <v>31.994298400000005</v>
      </c>
      <c r="E17" s="39">
        <f>+'1.b'!H24</f>
        <v>14.999999999999996</v>
      </c>
      <c r="F17" s="15">
        <f t="shared" si="0"/>
        <v>46.994298400000005</v>
      </c>
      <c r="H17" s="32"/>
      <c r="I17" s="32"/>
      <c r="J17" s="32"/>
    </row>
    <row r="18" spans="2:16" ht="30" customHeight="1">
      <c r="B18" s="276"/>
      <c r="C18" s="182" t="s">
        <v>23</v>
      </c>
      <c r="D18" s="183">
        <f>D17/F17</f>
        <v>0.68081234297137627</v>
      </c>
      <c r="E18" s="183">
        <f>E17/F17</f>
        <v>0.31918765702862362</v>
      </c>
      <c r="F18" s="184">
        <f t="shared" si="0"/>
        <v>0.99999999999999989</v>
      </c>
      <c r="H18" s="32"/>
      <c r="I18" s="32"/>
      <c r="J18" s="32"/>
    </row>
    <row r="19" spans="2:16" ht="30" customHeight="1">
      <c r="B19" s="276" t="s">
        <v>139</v>
      </c>
      <c r="C19" s="37" t="s">
        <v>130</v>
      </c>
      <c r="D19" s="12">
        <f>'1.a'!I24</f>
        <v>97657.51537742911</v>
      </c>
      <c r="E19" s="38">
        <f>+'1.b'!I24</f>
        <v>37511</v>
      </c>
      <c r="F19" s="12">
        <f t="shared" si="0"/>
        <v>135168.51537742911</v>
      </c>
      <c r="H19" s="32"/>
      <c r="I19" s="32"/>
      <c r="J19" s="32"/>
    </row>
    <row r="20" spans="2:16" ht="30" customHeight="1">
      <c r="B20" s="276"/>
      <c r="C20" s="182" t="s">
        <v>23</v>
      </c>
      <c r="D20" s="183">
        <f>D19/F19</f>
        <v>0.72248714950180093</v>
      </c>
      <c r="E20" s="183">
        <f>E19/F19</f>
        <v>0.27751285049819902</v>
      </c>
      <c r="F20" s="184">
        <f t="shared" si="0"/>
        <v>1</v>
      </c>
      <c r="H20" s="32"/>
      <c r="I20" s="32"/>
      <c r="J20" s="32"/>
    </row>
    <row r="21" spans="2:16" ht="30" customHeight="1">
      <c r="B21" s="33"/>
      <c r="C21" s="34"/>
      <c r="D21" s="35"/>
      <c r="E21" s="35"/>
      <c r="F21" s="36"/>
      <c r="H21" s="32"/>
      <c r="I21" s="32"/>
      <c r="J21" s="32"/>
    </row>
    <row r="22" spans="2:16" ht="25" customHeight="1">
      <c r="B22" s="272" t="s">
        <v>183</v>
      </c>
      <c r="C22" s="272"/>
      <c r="D22" s="272"/>
      <c r="E22" s="272"/>
      <c r="F22" s="272"/>
      <c r="H22" s="32"/>
      <c r="I22" s="32"/>
      <c r="J22" s="32"/>
    </row>
    <row r="23" spans="2:16" ht="25" customHeight="1">
      <c r="B23" s="273" t="s">
        <v>164</v>
      </c>
      <c r="C23" s="273"/>
      <c r="D23" s="273"/>
      <c r="E23" s="273"/>
      <c r="F23" s="273"/>
    </row>
    <row r="24" spans="2:16" ht="30" customHeight="1">
      <c r="B24" s="8"/>
    </row>
    <row r="25" spans="2:16" s="230" customFormat="1" ht="30.75" customHeight="1">
      <c r="B25" s="229" t="s">
        <v>168</v>
      </c>
      <c r="C25" s="229"/>
      <c r="D25" s="229"/>
      <c r="E25" s="229"/>
      <c r="F25" s="242" t="s">
        <v>154</v>
      </c>
      <c r="G25" s="234"/>
    </row>
    <row r="26" spans="2:16" ht="31" customHeight="1">
      <c r="B26" s="67"/>
    </row>
    <row r="27" spans="2:16" ht="50" customHeight="1">
      <c r="B27" s="270" t="s">
        <v>66</v>
      </c>
      <c r="C27" s="270"/>
      <c r="D27" s="270"/>
      <c r="E27" s="270"/>
      <c r="F27" s="270"/>
      <c r="G27" s="211"/>
      <c r="H27" s="211"/>
      <c r="I27" s="211"/>
      <c r="J27" s="211"/>
      <c r="K27" s="211"/>
      <c r="L27" s="211"/>
      <c r="M27" s="211"/>
      <c r="N27" s="211"/>
      <c r="O27" s="212"/>
      <c r="P27" s="212"/>
    </row>
    <row r="28" spans="2:16" ht="30" customHeight="1">
      <c r="B28" s="10"/>
    </row>
  </sheetData>
  <mergeCells count="11">
    <mergeCell ref="B23:F23"/>
    <mergeCell ref="B27:F27"/>
    <mergeCell ref="B17:B18"/>
    <mergeCell ref="B19:B20"/>
    <mergeCell ref="B9:B10"/>
    <mergeCell ref="B11:B12"/>
    <mergeCell ref="B13:B14"/>
    <mergeCell ref="B15:B16"/>
    <mergeCell ref="B5:F5"/>
    <mergeCell ref="B6:F6"/>
    <mergeCell ref="B22:F22"/>
  </mergeCells>
  <phoneticPr fontId="0" type="noConversion"/>
  <hyperlinks>
    <hyperlink ref="B27" location="Índice!A1" display="Volver al índice"/>
    <hyperlink ref="F25" location="'2'!A1" display="Siguiente   "/>
    <hyperlink ref="B25" location="'1.b'!A1" display="  Atrás "/>
    <hyperlink ref="G25" location="'3'!A1" display="'3'!A1"/>
  </hyperlinks>
  <pageMargins left="0.70000000000000007" right="0.70000000000000007" top="1.5300000000000002" bottom="0.75000000000000011" header="0.30000000000000004" footer="0.30000000000000004"/>
  <pageSetup paperSize="9" scale="76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D19 D17 D15 D13 D11" formula="1"/>
  </ignoredErrors>
  <drawing r:id="rId1"/>
  <legacyDrawingHF r:id="rId2"/>
  <extLst>
    <ext xmlns:mx="http://schemas.microsoft.com/office/mac/excel/2008/main" uri="{64002731-A6B0-56B0-2670-7721B7C09600}">
      <mx:PLV Mode="0" OnePage="0" WScale="68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6"/>
  <sheetViews>
    <sheetView showGridLines="0" workbookViewId="0"/>
  </sheetViews>
  <sheetFormatPr baseColWidth="10" defaultColWidth="12.83203125" defaultRowHeight="30" customHeight="1" x14ac:dyDescent="0"/>
  <cols>
    <col min="1" max="1" width="12.83203125" style="1"/>
    <col min="2" max="2" width="25.6640625" style="1" customWidth="1"/>
    <col min="3" max="3" width="18" style="1" customWidth="1"/>
    <col min="4" max="4" width="15.6640625" style="1" customWidth="1"/>
    <col min="5" max="5" width="15" style="1" customWidth="1"/>
    <col min="6" max="16384" width="12.83203125" style="1"/>
  </cols>
  <sheetData>
    <row r="1" spans="2:15" s="203" customFormat="1" ht="30.75" customHeight="1"/>
    <row r="2" spans="2:15" s="203" customFormat="1" ht="62" customHeight="1">
      <c r="B2" s="204"/>
      <c r="D2" s="205"/>
      <c r="E2" s="268" t="s">
        <v>193</v>
      </c>
      <c r="F2" s="268"/>
      <c r="G2" s="268"/>
      <c r="H2" s="207"/>
      <c r="J2" s="205"/>
      <c r="K2" s="205"/>
      <c r="L2" s="205"/>
    </row>
    <row r="3" spans="2:15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5" ht="30" customHeight="1">
      <c r="E4" s="2"/>
    </row>
    <row r="5" spans="2:15" s="235" customFormat="1" ht="60" customHeight="1">
      <c r="B5" s="274" t="s">
        <v>75</v>
      </c>
      <c r="C5" s="274"/>
      <c r="D5" s="274"/>
      <c r="E5" s="274"/>
      <c r="F5" s="274"/>
      <c r="G5" s="274"/>
      <c r="H5" s="237"/>
      <c r="I5" s="238"/>
      <c r="J5" s="238"/>
      <c r="K5" s="238"/>
      <c r="L5" s="238"/>
      <c r="M5" s="238"/>
      <c r="N5" s="238"/>
      <c r="O5" s="238"/>
    </row>
    <row r="6" spans="2:15" s="235" customFormat="1" ht="30" customHeight="1">
      <c r="B6" s="275" t="s">
        <v>186</v>
      </c>
      <c r="C6" s="275"/>
      <c r="D6" s="275"/>
      <c r="E6" s="275"/>
      <c r="F6" s="275"/>
      <c r="G6" s="275"/>
      <c r="H6" s="228"/>
      <c r="I6" s="239"/>
      <c r="J6" s="239"/>
      <c r="K6" s="239"/>
      <c r="L6" s="239"/>
      <c r="M6" s="239"/>
    </row>
    <row r="7" spans="2:15" ht="30" customHeight="1">
      <c r="E7" s="3"/>
    </row>
    <row r="8" spans="2:15" ht="30" customHeight="1">
      <c r="B8" s="276" t="s">
        <v>55</v>
      </c>
      <c r="C8" s="279" t="s">
        <v>56</v>
      </c>
      <c r="D8" s="276" t="s">
        <v>47</v>
      </c>
      <c r="E8" s="276"/>
      <c r="F8" s="276" t="s">
        <v>27</v>
      </c>
      <c r="G8" s="276"/>
    </row>
    <row r="9" spans="2:15" ht="30" customHeight="1">
      <c r="B9" s="276"/>
      <c r="C9" s="279"/>
      <c r="D9" s="165" t="s">
        <v>76</v>
      </c>
      <c r="E9" s="165" t="s">
        <v>77</v>
      </c>
      <c r="F9" s="165" t="s">
        <v>76</v>
      </c>
      <c r="G9" s="165" t="s">
        <v>77</v>
      </c>
    </row>
    <row r="10" spans="2:15" ht="30" customHeight="1">
      <c r="B10" s="21" t="s">
        <v>3</v>
      </c>
      <c r="C10" s="20" t="s">
        <v>57</v>
      </c>
      <c r="D10" s="40">
        <v>81</v>
      </c>
      <c r="E10" s="40">
        <v>12</v>
      </c>
      <c r="F10" s="40">
        <v>29</v>
      </c>
      <c r="G10" s="40">
        <v>11</v>
      </c>
    </row>
    <row r="11" spans="2:15" ht="30" customHeight="1">
      <c r="B11" s="131" t="s">
        <v>4</v>
      </c>
      <c r="C11" s="131" t="s">
        <v>58</v>
      </c>
      <c r="D11" s="160">
        <v>226</v>
      </c>
      <c r="E11" s="160">
        <v>33</v>
      </c>
      <c r="F11" s="160">
        <v>44</v>
      </c>
      <c r="G11" s="160">
        <v>15</v>
      </c>
    </row>
    <row r="12" spans="2:15" ht="30" customHeight="1">
      <c r="B12" s="21" t="s">
        <v>5</v>
      </c>
      <c r="C12" s="20" t="s">
        <v>59</v>
      </c>
      <c r="D12" s="40">
        <v>570</v>
      </c>
      <c r="E12" s="40">
        <v>107</v>
      </c>
      <c r="F12" s="40">
        <v>79</v>
      </c>
      <c r="G12" s="40">
        <v>31</v>
      </c>
    </row>
    <row r="13" spans="2:15" ht="30" customHeight="1">
      <c r="B13" s="131" t="s">
        <v>6</v>
      </c>
      <c r="C13" s="131" t="s">
        <v>60</v>
      </c>
      <c r="D13" s="143">
        <v>125.29836274499998</v>
      </c>
      <c r="E13" s="143">
        <v>16.918230871800002</v>
      </c>
      <c r="F13" s="143">
        <v>69.151255690584449</v>
      </c>
      <c r="G13" s="143">
        <v>7.2711900557838609</v>
      </c>
    </row>
    <row r="14" spans="2:15" ht="30" customHeight="1">
      <c r="B14" s="21" t="s">
        <v>7</v>
      </c>
      <c r="C14" s="20" t="s">
        <v>61</v>
      </c>
      <c r="D14" s="40">
        <v>920</v>
      </c>
      <c r="E14" s="40">
        <v>128</v>
      </c>
      <c r="F14" s="40">
        <v>281</v>
      </c>
      <c r="G14" s="40">
        <v>25</v>
      </c>
    </row>
    <row r="15" spans="2:15" ht="30" customHeight="1">
      <c r="B15" s="131" t="s">
        <v>8</v>
      </c>
      <c r="C15" s="131" t="s">
        <v>57</v>
      </c>
      <c r="D15" s="160">
        <v>57</v>
      </c>
      <c r="E15" s="160">
        <v>8</v>
      </c>
      <c r="F15" s="160">
        <v>13</v>
      </c>
      <c r="G15" s="160">
        <v>5</v>
      </c>
    </row>
    <row r="16" spans="2:15" ht="30" customHeight="1">
      <c r="B16" s="21" t="s">
        <v>9</v>
      </c>
      <c r="C16" s="20" t="s">
        <v>61</v>
      </c>
      <c r="D16" s="40">
        <v>164</v>
      </c>
      <c r="E16" s="40">
        <v>21</v>
      </c>
      <c r="F16" s="40">
        <v>27</v>
      </c>
      <c r="G16" s="40">
        <v>9</v>
      </c>
    </row>
    <row r="17" spans="2:7" ht="30" customHeight="1">
      <c r="B17" s="131" t="s">
        <v>10</v>
      </c>
      <c r="C17" s="131" t="s">
        <v>61</v>
      </c>
      <c r="D17" s="160">
        <v>31</v>
      </c>
      <c r="E17" s="160">
        <v>4</v>
      </c>
      <c r="F17" s="160">
        <v>8</v>
      </c>
      <c r="G17" s="160">
        <v>2</v>
      </c>
    </row>
    <row r="18" spans="2:7" ht="30" customHeight="1">
      <c r="B18" s="21" t="s">
        <v>11</v>
      </c>
      <c r="C18" s="20" t="s">
        <v>62</v>
      </c>
      <c r="D18" s="40">
        <v>339</v>
      </c>
      <c r="E18" s="40">
        <v>46</v>
      </c>
      <c r="F18" s="40">
        <v>71</v>
      </c>
      <c r="G18" s="40">
        <v>27</v>
      </c>
    </row>
    <row r="19" spans="2:7" ht="30" customHeight="1">
      <c r="B19" s="131" t="s">
        <v>12</v>
      </c>
      <c r="C19" s="131" t="s">
        <v>63</v>
      </c>
      <c r="D19" s="160">
        <v>26</v>
      </c>
      <c r="E19" s="160">
        <v>3</v>
      </c>
      <c r="F19" s="160">
        <v>6</v>
      </c>
      <c r="G19" s="160">
        <v>2</v>
      </c>
    </row>
    <row r="20" spans="2:7" ht="30" customHeight="1">
      <c r="B20" s="21" t="s">
        <v>13</v>
      </c>
      <c r="C20" s="20" t="s">
        <v>57</v>
      </c>
      <c r="D20" s="40">
        <v>90</v>
      </c>
      <c r="E20" s="40">
        <v>13</v>
      </c>
      <c r="F20" s="40">
        <v>20</v>
      </c>
      <c r="G20" s="40">
        <v>8</v>
      </c>
    </row>
    <row r="21" spans="2:7" ht="30" customHeight="1">
      <c r="B21" s="131" t="s">
        <v>14</v>
      </c>
      <c r="C21" s="131" t="s">
        <v>57</v>
      </c>
      <c r="D21" s="160">
        <v>324</v>
      </c>
      <c r="E21" s="160">
        <v>57</v>
      </c>
      <c r="F21" s="160">
        <v>103</v>
      </c>
      <c r="G21" s="160">
        <v>35</v>
      </c>
    </row>
    <row r="22" spans="2:7" ht="30" customHeight="1">
      <c r="B22" s="21" t="s">
        <v>15</v>
      </c>
      <c r="C22" s="20" t="s">
        <v>64</v>
      </c>
      <c r="D22" s="40">
        <v>45</v>
      </c>
      <c r="E22" s="40">
        <v>7</v>
      </c>
      <c r="F22" s="40">
        <v>4</v>
      </c>
      <c r="G22" s="40">
        <v>2</v>
      </c>
    </row>
    <row r="23" spans="2:7" ht="30" customHeight="1">
      <c r="B23" s="131" t="s">
        <v>16</v>
      </c>
      <c r="C23" s="131" t="s">
        <v>65</v>
      </c>
      <c r="D23" s="160">
        <v>32</v>
      </c>
      <c r="E23" s="160">
        <v>24</v>
      </c>
      <c r="F23" s="160">
        <v>17</v>
      </c>
      <c r="G23" s="160">
        <v>14</v>
      </c>
    </row>
    <row r="24" spans="2:7" ht="30" customHeight="1">
      <c r="B24" s="21" t="s">
        <v>17</v>
      </c>
      <c r="C24" s="20" t="s">
        <v>57</v>
      </c>
      <c r="D24" s="40">
        <v>689</v>
      </c>
      <c r="E24" s="40">
        <v>104</v>
      </c>
      <c r="F24" s="40">
        <v>71</v>
      </c>
      <c r="G24" s="40">
        <v>31</v>
      </c>
    </row>
    <row r="25" spans="2:7" ht="30" customHeight="1">
      <c r="B25" s="278" t="s">
        <v>18</v>
      </c>
      <c r="C25" s="278"/>
      <c r="D25" s="173">
        <f>SUM(D10:D24)</f>
        <v>3719.2983627449998</v>
      </c>
      <c r="E25" s="173">
        <f>SUM(E10:E24)</f>
        <v>583.91823087180001</v>
      </c>
      <c r="F25" s="173">
        <f>SUM(F10:F24)</f>
        <v>842.15125569058443</v>
      </c>
      <c r="G25" s="173">
        <f>SUM(G10:G24)</f>
        <v>224.27119005578385</v>
      </c>
    </row>
    <row r="26" spans="2:7" ht="30" customHeight="1">
      <c r="B26" s="41"/>
      <c r="C26" s="41"/>
      <c r="D26" s="42"/>
      <c r="E26" s="42"/>
      <c r="F26" s="42"/>
      <c r="G26" s="42"/>
    </row>
    <row r="27" spans="2:7" s="9" customFormat="1" ht="34" customHeight="1">
      <c r="B27" s="280" t="s">
        <v>187</v>
      </c>
      <c r="C27" s="280"/>
      <c r="D27" s="280"/>
      <c r="E27" s="280"/>
      <c r="F27" s="280"/>
      <c r="G27" s="280"/>
    </row>
    <row r="28" spans="2:7" s="9" customFormat="1" ht="25" customHeight="1">
      <c r="B28" s="281" t="s">
        <v>188</v>
      </c>
      <c r="C28" s="282"/>
      <c r="D28" s="282"/>
      <c r="E28" s="282"/>
      <c r="F28" s="282"/>
      <c r="G28" s="282"/>
    </row>
    <row r="29" spans="2:7" s="9" customFormat="1" ht="25" customHeight="1">
      <c r="B29" s="273" t="s">
        <v>163</v>
      </c>
      <c r="C29" s="273"/>
      <c r="D29" s="273"/>
      <c r="E29" s="273"/>
      <c r="F29" s="273"/>
      <c r="G29" s="273"/>
    </row>
    <row r="30" spans="2:7" ht="30" customHeight="1">
      <c r="B30" s="8"/>
    </row>
    <row r="31" spans="2:7" s="230" customFormat="1" ht="30.75" customHeight="1">
      <c r="B31" s="229" t="s">
        <v>148</v>
      </c>
      <c r="C31" s="229"/>
      <c r="D31" s="229"/>
      <c r="E31" s="229"/>
      <c r="F31" s="269" t="s">
        <v>152</v>
      </c>
      <c r="G31" s="269"/>
    </row>
    <row r="32" spans="2:7" ht="31" customHeight="1">
      <c r="B32" s="67"/>
    </row>
    <row r="33" spans="2:16" ht="50" customHeight="1">
      <c r="B33" s="270" t="s">
        <v>66</v>
      </c>
      <c r="C33" s="270"/>
      <c r="D33" s="270"/>
      <c r="E33" s="270"/>
      <c r="F33" s="270"/>
      <c r="G33" s="270"/>
      <c r="H33" s="211"/>
      <c r="I33" s="211"/>
      <c r="J33" s="211"/>
      <c r="K33" s="211"/>
      <c r="L33" s="211"/>
      <c r="M33" s="211"/>
      <c r="N33" s="211"/>
      <c r="O33" s="212"/>
      <c r="P33" s="212"/>
    </row>
    <row r="34" spans="2:16" ht="30" customHeight="1">
      <c r="B34" s="10"/>
      <c r="C34" s="9"/>
    </row>
    <row r="35" spans="2:16" ht="30" customHeight="1">
      <c r="B35" s="44"/>
    </row>
    <row r="36" spans="2:16" ht="30" customHeight="1">
      <c r="B36" s="44"/>
    </row>
  </sheetData>
  <mergeCells count="13">
    <mergeCell ref="E2:G2"/>
    <mergeCell ref="F31:G31"/>
    <mergeCell ref="B33:G33"/>
    <mergeCell ref="F8:G8"/>
    <mergeCell ref="B25:C25"/>
    <mergeCell ref="B8:B9"/>
    <mergeCell ref="C8:C9"/>
    <mergeCell ref="D8:E8"/>
    <mergeCell ref="B5:G5"/>
    <mergeCell ref="B6:G6"/>
    <mergeCell ref="B27:G27"/>
    <mergeCell ref="B28:G28"/>
    <mergeCell ref="B29:G29"/>
  </mergeCells>
  <phoneticPr fontId="0" type="noConversion"/>
  <hyperlinks>
    <hyperlink ref="B33" location="Índice!A1" display="Volver al índice"/>
    <hyperlink ref="F31" location="'3'!A1" display="Siguiente   "/>
    <hyperlink ref="B31" location="'1.c'!A1" display="  Atrás "/>
    <hyperlink ref="G31" location="'3'!A1" display="'3'!A1"/>
  </hyperlinks>
  <pageMargins left="0.70000000000000007" right="0.70000000000000007" top="1.5300000000000002" bottom="0.75000000000000011" header="0.30000000000000004" footer="0.30000000000000004"/>
  <pageSetup paperSize="9" scale="98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8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3"/>
  <sheetViews>
    <sheetView showGridLines="0" workbookViewId="0"/>
  </sheetViews>
  <sheetFormatPr baseColWidth="10" defaultColWidth="12.83203125" defaultRowHeight="30" customHeight="1" x14ac:dyDescent="0"/>
  <cols>
    <col min="1" max="1" width="12.83203125" style="1"/>
    <col min="2" max="2" width="55.33203125" style="1" customWidth="1"/>
    <col min="3" max="3" width="36.5" style="1" customWidth="1"/>
    <col min="4" max="16384" width="12.83203125" style="1"/>
  </cols>
  <sheetData>
    <row r="1" spans="1:13" s="203" customFormat="1" ht="30.75" customHeight="1"/>
    <row r="2" spans="1:13" s="203" customFormat="1" ht="62" customHeight="1">
      <c r="B2" s="204"/>
      <c r="C2" s="207" t="s">
        <v>193</v>
      </c>
      <c r="D2" s="207"/>
      <c r="E2" s="207"/>
      <c r="H2" s="207"/>
      <c r="J2" s="205"/>
      <c r="K2" s="205"/>
      <c r="L2" s="205"/>
    </row>
    <row r="3" spans="1:13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5" spans="1:13" s="235" customFormat="1" ht="60" customHeight="1">
      <c r="B5" s="274" t="s">
        <v>75</v>
      </c>
      <c r="C5" s="274"/>
      <c r="D5" s="238"/>
      <c r="E5" s="238"/>
      <c r="F5" s="238"/>
      <c r="G5" s="238"/>
      <c r="H5" s="238"/>
      <c r="I5" s="238"/>
      <c r="J5" s="238"/>
    </row>
    <row r="6" spans="1:13" s="235" customFormat="1" ht="30" customHeight="1">
      <c r="B6" s="275" t="s">
        <v>184</v>
      </c>
      <c r="C6" s="275"/>
      <c r="D6" s="239"/>
      <c r="E6" s="239"/>
      <c r="F6" s="239"/>
      <c r="G6" s="239"/>
      <c r="H6" s="239"/>
    </row>
    <row r="7" spans="1:13" ht="30" customHeight="1">
      <c r="A7" s="3"/>
    </row>
    <row r="8" spans="1:13" ht="50" customHeight="1">
      <c r="B8" s="165" t="s">
        <v>19</v>
      </c>
      <c r="C8" s="165" t="s">
        <v>102</v>
      </c>
    </row>
    <row r="9" spans="1:13" ht="30" customHeight="1">
      <c r="B9" s="60" t="s">
        <v>0</v>
      </c>
      <c r="C9" s="61">
        <v>1000</v>
      </c>
    </row>
    <row r="10" spans="1:13" ht="30" customHeight="1">
      <c r="B10" s="159" t="s">
        <v>1</v>
      </c>
      <c r="C10" s="140">
        <v>2200</v>
      </c>
    </row>
    <row r="11" spans="1:13" ht="30" customHeight="1">
      <c r="B11" s="60" t="s">
        <v>131</v>
      </c>
      <c r="C11" s="61">
        <v>2500</v>
      </c>
    </row>
    <row r="12" spans="1:13" ht="30" customHeight="1">
      <c r="B12" s="159" t="s">
        <v>132</v>
      </c>
      <c r="C12" s="140">
        <v>800</v>
      </c>
    </row>
    <row r="13" spans="1:13" ht="30" customHeight="1">
      <c r="B13" s="60" t="s">
        <v>2</v>
      </c>
      <c r="C13" s="61">
        <v>30500</v>
      </c>
    </row>
    <row r="14" spans="1:13" ht="30" customHeight="1">
      <c r="B14" s="159" t="s">
        <v>133</v>
      </c>
      <c r="C14" s="140">
        <v>20</v>
      </c>
    </row>
    <row r="15" spans="1:13" ht="30" customHeight="1">
      <c r="B15" s="46"/>
      <c r="C15" s="47"/>
    </row>
    <row r="16" spans="1:13" s="9" customFormat="1" ht="35" customHeight="1">
      <c r="B16" s="283" t="s">
        <v>170</v>
      </c>
      <c r="C16" s="283"/>
    </row>
    <row r="17" spans="2:16" s="9" customFormat="1" ht="25" customHeight="1">
      <c r="B17" s="284" t="s">
        <v>185</v>
      </c>
      <c r="C17" s="284"/>
    </row>
    <row r="18" spans="2:16" ht="30" customHeight="1">
      <c r="B18" s="45"/>
      <c r="C18" s="47"/>
    </row>
    <row r="19" spans="2:16" s="230" customFormat="1" ht="30.75" customHeight="1">
      <c r="B19" s="229" t="s">
        <v>148</v>
      </c>
      <c r="C19" s="231" t="s">
        <v>154</v>
      </c>
      <c r="D19" s="234"/>
      <c r="E19" s="229"/>
      <c r="F19" s="229"/>
      <c r="G19" s="229"/>
    </row>
    <row r="20" spans="2:16" ht="31" customHeight="1">
      <c r="B20" s="67"/>
    </row>
    <row r="21" spans="2:16" ht="50" customHeight="1">
      <c r="B21" s="270" t="s">
        <v>66</v>
      </c>
      <c r="C21" s="270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2"/>
      <c r="P21" s="212"/>
    </row>
    <row r="22" spans="2:16" ht="30" customHeight="1">
      <c r="B22" s="10"/>
    </row>
    <row r="23" spans="2:16" ht="30" customHeight="1">
      <c r="B23" s="48"/>
      <c r="C23" s="48"/>
      <c r="D23" s="49"/>
    </row>
  </sheetData>
  <mergeCells count="5">
    <mergeCell ref="B5:C5"/>
    <mergeCell ref="B6:C6"/>
    <mergeCell ref="B16:C16"/>
    <mergeCell ref="B17:C17"/>
    <mergeCell ref="B21:C21"/>
  </mergeCells>
  <phoneticPr fontId="0" type="noConversion"/>
  <hyperlinks>
    <hyperlink ref="B21" location="Índice!A1" display="Volver al índice"/>
    <hyperlink ref="C19" location="'4.a'!A1" display="Siguiente   "/>
    <hyperlink ref="B19" location="'2'!A1" display="  Atrás "/>
  </hyperlinks>
  <pageMargins left="0.70000000000000007" right="0.70000000000000007" top="1.5300000000000002" bottom="0.75000000000000011" header="0.30000000000000004" footer="0.30000000000000004"/>
  <pageSetup paperSize="9" fitToHeight="2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2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44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0"/>
    <col min="2" max="2" width="25.83203125" style="50" customWidth="1"/>
    <col min="3" max="3" width="27.83203125" style="51" customWidth="1"/>
    <col min="4" max="40" width="12.83203125" style="51"/>
    <col min="41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AK2" s="268" t="s">
        <v>193</v>
      </c>
      <c r="AL2" s="268"/>
      <c r="AM2" s="268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</row>
    <row r="6" spans="2:41" s="1" customFormat="1" ht="30" customHeight="1">
      <c r="B6" s="277" t="s">
        <v>182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</row>
    <row r="8" spans="2:41" ht="30" customHeight="1">
      <c r="B8" s="288" t="s">
        <v>55</v>
      </c>
      <c r="C8" s="279" t="s">
        <v>56</v>
      </c>
      <c r="D8" s="287" t="s">
        <v>48</v>
      </c>
      <c r="E8" s="287"/>
      <c r="F8" s="287"/>
      <c r="G8" s="287"/>
      <c r="H8" s="287"/>
      <c r="I8" s="287"/>
      <c r="J8" s="287" t="s">
        <v>49</v>
      </c>
      <c r="K8" s="287"/>
      <c r="L8" s="287"/>
      <c r="M8" s="287"/>
      <c r="N8" s="287"/>
      <c r="O8" s="287"/>
      <c r="P8" s="287" t="s">
        <v>50</v>
      </c>
      <c r="Q8" s="287"/>
      <c r="R8" s="287"/>
      <c r="S8" s="287"/>
      <c r="T8" s="287"/>
      <c r="U8" s="287"/>
      <c r="V8" s="287" t="s">
        <v>51</v>
      </c>
      <c r="W8" s="287"/>
      <c r="X8" s="287"/>
      <c r="Y8" s="287"/>
      <c r="Z8" s="287"/>
      <c r="AA8" s="287"/>
      <c r="AB8" s="287" t="s">
        <v>52</v>
      </c>
      <c r="AC8" s="287"/>
      <c r="AD8" s="287"/>
      <c r="AE8" s="287"/>
      <c r="AF8" s="287"/>
      <c r="AG8" s="287"/>
      <c r="AH8" s="287" t="s">
        <v>18</v>
      </c>
      <c r="AI8" s="287"/>
      <c r="AJ8" s="287"/>
      <c r="AK8" s="287"/>
      <c r="AL8" s="287"/>
      <c r="AM8" s="287"/>
    </row>
    <row r="9" spans="2:41" ht="30" customHeight="1">
      <c r="B9" s="288"/>
      <c r="C9" s="279"/>
      <c r="D9" s="167" t="s">
        <v>0</v>
      </c>
      <c r="E9" s="167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7" t="s">
        <v>0</v>
      </c>
      <c r="K9" s="167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7" t="s">
        <v>0</v>
      </c>
      <c r="Q9" s="167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  <c r="V9" s="167" t="s">
        <v>0</v>
      </c>
      <c r="W9" s="167" t="s">
        <v>1</v>
      </c>
      <c r="X9" s="167" t="s">
        <v>137</v>
      </c>
      <c r="Y9" s="167" t="s">
        <v>138</v>
      </c>
      <c r="Z9" s="167" t="s">
        <v>2</v>
      </c>
      <c r="AA9" s="167" t="s">
        <v>139</v>
      </c>
      <c r="AB9" s="167" t="s">
        <v>0</v>
      </c>
      <c r="AC9" s="167" t="s">
        <v>1</v>
      </c>
      <c r="AD9" s="167" t="s">
        <v>137</v>
      </c>
      <c r="AE9" s="167" t="s">
        <v>138</v>
      </c>
      <c r="AF9" s="167" t="s">
        <v>2</v>
      </c>
      <c r="AG9" s="167" t="s">
        <v>139</v>
      </c>
      <c r="AH9" s="167" t="s">
        <v>0</v>
      </c>
      <c r="AI9" s="167" t="s">
        <v>1</v>
      </c>
      <c r="AJ9" s="167" t="s">
        <v>137</v>
      </c>
      <c r="AK9" s="167" t="s">
        <v>138</v>
      </c>
      <c r="AL9" s="167" t="s">
        <v>2</v>
      </c>
      <c r="AM9" s="167" t="s">
        <v>139</v>
      </c>
    </row>
    <row r="10" spans="2:41" ht="30" customHeight="1">
      <c r="B10" s="64" t="s">
        <v>3</v>
      </c>
      <c r="C10" s="20" t="s">
        <v>57</v>
      </c>
      <c r="D10" s="62">
        <v>11.09</v>
      </c>
      <c r="E10" s="62">
        <v>3.14</v>
      </c>
      <c r="F10" s="62">
        <v>0.74</v>
      </c>
      <c r="G10" s="62">
        <v>7.0000000000000007E-2</v>
      </c>
      <c r="H10" s="62">
        <v>0.08</v>
      </c>
      <c r="I10" s="62">
        <v>196</v>
      </c>
      <c r="J10" s="62">
        <v>19.95</v>
      </c>
      <c r="K10" s="62">
        <v>3.65</v>
      </c>
      <c r="L10" s="62">
        <v>1.29</v>
      </c>
      <c r="M10" s="62">
        <v>0</v>
      </c>
      <c r="N10" s="62">
        <v>0</v>
      </c>
      <c r="O10" s="62">
        <v>160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f>D10+J10+P10+V10+AB10</f>
        <v>31.04</v>
      </c>
      <c r="AI10" s="62">
        <f t="shared" ref="AI10:AM24" si="0">E10+K10+Q10+W10+AC10</f>
        <v>6.79</v>
      </c>
      <c r="AJ10" s="62">
        <f t="shared" si="0"/>
        <v>2.0300000000000002</v>
      </c>
      <c r="AK10" s="62">
        <f t="shared" si="0"/>
        <v>7.0000000000000007E-2</v>
      </c>
      <c r="AL10" s="62">
        <f t="shared" si="0"/>
        <v>0.08</v>
      </c>
      <c r="AM10" s="62">
        <f t="shared" si="0"/>
        <v>356</v>
      </c>
    </row>
    <row r="11" spans="2:41" ht="30" customHeight="1">
      <c r="B11" s="150" t="s">
        <v>4</v>
      </c>
      <c r="C11" s="131" t="s">
        <v>58</v>
      </c>
      <c r="D11" s="158">
        <v>39.58</v>
      </c>
      <c r="E11" s="158">
        <v>4.7539999999999996</v>
      </c>
      <c r="F11" s="158">
        <v>1.55</v>
      </c>
      <c r="G11" s="158">
        <v>0</v>
      </c>
      <c r="H11" s="158">
        <v>0</v>
      </c>
      <c r="I11" s="158">
        <v>295.59300000000002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f t="shared" ref="AH11:AH24" si="1">D11+J11+P11+V11+AB11</f>
        <v>39.58</v>
      </c>
      <c r="AI11" s="158">
        <f t="shared" si="0"/>
        <v>4.7539999999999996</v>
      </c>
      <c r="AJ11" s="158">
        <f t="shared" si="0"/>
        <v>1.55</v>
      </c>
      <c r="AK11" s="158">
        <f t="shared" si="0"/>
        <v>0</v>
      </c>
      <c r="AL11" s="158">
        <f t="shared" si="0"/>
        <v>0</v>
      </c>
      <c r="AM11" s="158">
        <f t="shared" si="0"/>
        <v>295.59300000000002</v>
      </c>
    </row>
    <row r="12" spans="2:41" ht="30" customHeight="1">
      <c r="B12" s="64" t="s">
        <v>5</v>
      </c>
      <c r="C12" s="20" t="s">
        <v>59</v>
      </c>
      <c r="D12" s="62">
        <v>11.09</v>
      </c>
      <c r="E12" s="62">
        <v>3.14</v>
      </c>
      <c r="F12" s="62">
        <v>0.74</v>
      </c>
      <c r="G12" s="62">
        <v>7.0000000000000007E-2</v>
      </c>
      <c r="H12" s="62">
        <v>0.08</v>
      </c>
      <c r="I12" s="62">
        <v>196</v>
      </c>
      <c r="J12" s="62"/>
      <c r="K12" s="62"/>
      <c r="L12" s="62"/>
      <c r="M12" s="62"/>
      <c r="N12" s="62"/>
      <c r="O12" s="62"/>
      <c r="P12" s="62">
        <v>2.6</v>
      </c>
      <c r="Q12" s="62">
        <v>0</v>
      </c>
      <c r="R12" s="62">
        <v>2.2999999999999998</v>
      </c>
      <c r="S12" s="62">
        <v>1.52</v>
      </c>
      <c r="T12" s="62">
        <v>0.34</v>
      </c>
      <c r="U12" s="62">
        <v>484</v>
      </c>
      <c r="V12" s="62"/>
      <c r="W12" s="62"/>
      <c r="X12" s="62"/>
      <c r="Y12" s="62"/>
      <c r="Z12" s="62"/>
      <c r="AA12" s="62"/>
      <c r="AB12" s="62">
        <v>4</v>
      </c>
      <c r="AC12" s="62">
        <v>0</v>
      </c>
      <c r="AD12" s="62">
        <v>2</v>
      </c>
      <c r="AE12" s="62">
        <v>0</v>
      </c>
      <c r="AF12" s="62">
        <v>0.01</v>
      </c>
      <c r="AG12" s="62">
        <v>190</v>
      </c>
      <c r="AH12" s="62">
        <f t="shared" si="1"/>
        <v>17.689999999999998</v>
      </c>
      <c r="AI12" s="62">
        <f t="shared" si="0"/>
        <v>3.14</v>
      </c>
      <c r="AJ12" s="62">
        <f t="shared" si="0"/>
        <v>5.04</v>
      </c>
      <c r="AK12" s="62">
        <f t="shared" si="0"/>
        <v>1.59</v>
      </c>
      <c r="AL12" s="62">
        <f t="shared" si="0"/>
        <v>0.43000000000000005</v>
      </c>
      <c r="AM12" s="62">
        <f t="shared" si="0"/>
        <v>870</v>
      </c>
    </row>
    <row r="13" spans="2:41" ht="30" customHeight="1">
      <c r="B13" s="150" t="s">
        <v>6</v>
      </c>
      <c r="C13" s="131" t="s">
        <v>60</v>
      </c>
      <c r="D13" s="154">
        <v>18.8</v>
      </c>
      <c r="E13" s="154">
        <v>3.21</v>
      </c>
      <c r="F13" s="154">
        <v>1.03</v>
      </c>
      <c r="G13" s="154">
        <v>7.0000000000000007E-2</v>
      </c>
      <c r="H13" s="154">
        <v>7.0000000000000007E-2</v>
      </c>
      <c r="I13" s="154">
        <v>217.57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0</v>
      </c>
      <c r="AH13" s="158">
        <f t="shared" si="1"/>
        <v>18.8</v>
      </c>
      <c r="AI13" s="158">
        <f t="shared" si="0"/>
        <v>3.21</v>
      </c>
      <c r="AJ13" s="158">
        <f t="shared" si="0"/>
        <v>1.03</v>
      </c>
      <c r="AK13" s="158">
        <f t="shared" si="0"/>
        <v>7.0000000000000007E-2</v>
      </c>
      <c r="AL13" s="158">
        <f t="shared" si="0"/>
        <v>7.0000000000000007E-2</v>
      </c>
      <c r="AM13" s="158">
        <f t="shared" si="0"/>
        <v>217.57</v>
      </c>
    </row>
    <row r="14" spans="2:41" ht="30" customHeight="1">
      <c r="B14" s="64" t="s">
        <v>7</v>
      </c>
      <c r="C14" s="20" t="s">
        <v>61</v>
      </c>
      <c r="D14" s="63">
        <v>18.8</v>
      </c>
      <c r="E14" s="63">
        <v>3.21</v>
      </c>
      <c r="F14" s="63">
        <v>1.03</v>
      </c>
      <c r="G14" s="63">
        <v>7.0000000000000007E-2</v>
      </c>
      <c r="H14" s="63">
        <v>7.0000000000000007E-2</v>
      </c>
      <c r="I14" s="63">
        <v>217.57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2</v>
      </c>
      <c r="Q14" s="63">
        <v>0.25</v>
      </c>
      <c r="R14" s="63">
        <v>1.2</v>
      </c>
      <c r="S14" s="63">
        <v>0.67</v>
      </c>
      <c r="T14" s="63">
        <v>0.32</v>
      </c>
      <c r="U14" s="63">
        <v>214</v>
      </c>
      <c r="V14" s="63">
        <v>6.9</v>
      </c>
      <c r="W14" s="63">
        <v>0</v>
      </c>
      <c r="X14" s="63">
        <v>1.9</v>
      </c>
      <c r="Y14" s="63">
        <v>0</v>
      </c>
      <c r="Z14" s="63">
        <v>0.01</v>
      </c>
      <c r="AA14" s="63">
        <v>210</v>
      </c>
      <c r="AB14" s="63">
        <v>4</v>
      </c>
      <c r="AC14" s="63">
        <v>0</v>
      </c>
      <c r="AD14" s="63">
        <v>2</v>
      </c>
      <c r="AE14" s="63">
        <v>0</v>
      </c>
      <c r="AF14" s="63">
        <v>0.01</v>
      </c>
      <c r="AG14" s="63">
        <v>190</v>
      </c>
      <c r="AH14" s="62">
        <f t="shared" si="1"/>
        <v>31.700000000000003</v>
      </c>
      <c r="AI14" s="62">
        <f t="shared" si="0"/>
        <v>3.46</v>
      </c>
      <c r="AJ14" s="62">
        <f t="shared" si="0"/>
        <v>6.13</v>
      </c>
      <c r="AK14" s="62">
        <f t="shared" si="0"/>
        <v>0.74</v>
      </c>
      <c r="AL14" s="62">
        <f t="shared" si="0"/>
        <v>0.41000000000000003</v>
      </c>
      <c r="AM14" s="62">
        <f t="shared" si="0"/>
        <v>831.56999999999994</v>
      </c>
      <c r="AO14" s="51"/>
    </row>
    <row r="15" spans="2:41" ht="30" customHeight="1">
      <c r="B15" s="150" t="s">
        <v>8</v>
      </c>
      <c r="C15" s="131" t="s">
        <v>57</v>
      </c>
      <c r="D15" s="158">
        <v>11.09</v>
      </c>
      <c r="E15" s="158">
        <v>3.14</v>
      </c>
      <c r="F15" s="158">
        <v>0.74</v>
      </c>
      <c r="G15" s="158">
        <v>7.0000000000000007E-2</v>
      </c>
      <c r="H15" s="158">
        <v>0.08</v>
      </c>
      <c r="I15" s="158">
        <v>196</v>
      </c>
      <c r="J15" s="158">
        <v>19.95</v>
      </c>
      <c r="K15" s="158">
        <v>3.65</v>
      </c>
      <c r="L15" s="158">
        <v>1.29</v>
      </c>
      <c r="M15" s="158">
        <v>0</v>
      </c>
      <c r="N15" s="158">
        <v>0</v>
      </c>
      <c r="O15" s="158">
        <v>160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X15" s="158">
        <v>0</v>
      </c>
      <c r="Y15" s="158">
        <v>0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f t="shared" si="1"/>
        <v>31.04</v>
      </c>
      <c r="AI15" s="158">
        <f t="shared" si="0"/>
        <v>6.79</v>
      </c>
      <c r="AJ15" s="158">
        <f t="shared" si="0"/>
        <v>2.0300000000000002</v>
      </c>
      <c r="AK15" s="158">
        <f t="shared" si="0"/>
        <v>7.0000000000000007E-2</v>
      </c>
      <c r="AL15" s="158">
        <f t="shared" si="0"/>
        <v>0.08</v>
      </c>
      <c r="AM15" s="158">
        <f t="shared" si="0"/>
        <v>356</v>
      </c>
      <c r="AO15" s="51"/>
    </row>
    <row r="16" spans="2:41" ht="30" customHeight="1">
      <c r="B16" s="64" t="s">
        <v>9</v>
      </c>
      <c r="C16" s="20" t="s">
        <v>61</v>
      </c>
      <c r="D16" s="62">
        <v>19.93</v>
      </c>
      <c r="E16" s="62">
        <v>2</v>
      </c>
      <c r="F16" s="62">
        <v>1.29</v>
      </c>
      <c r="G16" s="62">
        <v>0.04</v>
      </c>
      <c r="H16" s="62">
        <v>0.02</v>
      </c>
      <c r="I16" s="62">
        <v>196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f t="shared" si="1"/>
        <v>19.93</v>
      </c>
      <c r="AI16" s="62">
        <f t="shared" si="0"/>
        <v>2</v>
      </c>
      <c r="AJ16" s="62">
        <f t="shared" si="0"/>
        <v>1.29</v>
      </c>
      <c r="AK16" s="62">
        <f t="shared" si="0"/>
        <v>0.04</v>
      </c>
      <c r="AL16" s="62">
        <f t="shared" si="0"/>
        <v>0.02</v>
      </c>
      <c r="AM16" s="62">
        <f t="shared" si="0"/>
        <v>196</v>
      </c>
      <c r="AO16" s="51"/>
    </row>
    <row r="17" spans="2:45" ht="30" customHeight="1">
      <c r="B17" s="150" t="s">
        <v>10</v>
      </c>
      <c r="C17" s="131" t="s">
        <v>61</v>
      </c>
      <c r="D17" s="154">
        <v>19.93</v>
      </c>
      <c r="E17" s="154">
        <v>2</v>
      </c>
      <c r="F17" s="154">
        <v>1.29</v>
      </c>
      <c r="G17" s="154">
        <v>0.04</v>
      </c>
      <c r="H17" s="154">
        <v>0.02</v>
      </c>
      <c r="I17" s="154">
        <v>196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0</v>
      </c>
      <c r="AH17" s="158">
        <f t="shared" si="1"/>
        <v>19.93</v>
      </c>
      <c r="AI17" s="158">
        <f t="shared" si="0"/>
        <v>2</v>
      </c>
      <c r="AJ17" s="158">
        <f t="shared" si="0"/>
        <v>1.29</v>
      </c>
      <c r="AK17" s="158">
        <f t="shared" si="0"/>
        <v>0.04</v>
      </c>
      <c r="AL17" s="158">
        <f t="shared" si="0"/>
        <v>0.02</v>
      </c>
      <c r="AM17" s="158">
        <f t="shared" si="0"/>
        <v>196</v>
      </c>
      <c r="AO17" s="51"/>
    </row>
    <row r="18" spans="2:45" ht="30" customHeight="1">
      <c r="B18" s="64" t="s">
        <v>141</v>
      </c>
      <c r="C18" s="20" t="s">
        <v>62</v>
      </c>
      <c r="D18" s="62">
        <v>35.4</v>
      </c>
      <c r="E18" s="62">
        <v>3.2077142857142857</v>
      </c>
      <c r="F18" s="62">
        <v>1.7</v>
      </c>
      <c r="G18" s="62">
        <v>7.0000000000000007E-2</v>
      </c>
      <c r="H18" s="62">
        <v>0.06</v>
      </c>
      <c r="I18" s="62">
        <v>269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2</v>
      </c>
      <c r="Q18" s="62">
        <v>0.25</v>
      </c>
      <c r="R18" s="62">
        <v>1.2</v>
      </c>
      <c r="S18" s="62">
        <v>0.67</v>
      </c>
      <c r="T18" s="62">
        <v>0.32</v>
      </c>
      <c r="U18" s="62">
        <v>214</v>
      </c>
      <c r="V18" s="62">
        <v>6.9</v>
      </c>
      <c r="W18" s="62"/>
      <c r="X18" s="62">
        <v>1.9</v>
      </c>
      <c r="Y18" s="62">
        <v>0</v>
      </c>
      <c r="Z18" s="62">
        <v>0.01</v>
      </c>
      <c r="AA18" s="62">
        <v>210</v>
      </c>
      <c r="AB18" s="62">
        <v>4</v>
      </c>
      <c r="AC18" s="62"/>
      <c r="AD18" s="62">
        <v>2</v>
      </c>
      <c r="AE18" s="62">
        <v>0</v>
      </c>
      <c r="AF18" s="62">
        <v>0.01</v>
      </c>
      <c r="AG18" s="62">
        <v>190</v>
      </c>
      <c r="AH18" s="62">
        <f t="shared" si="1"/>
        <v>48.3</v>
      </c>
      <c r="AI18" s="62">
        <f>E18+K18+Q18+W18+AC18</f>
        <v>3.4577142857142857</v>
      </c>
      <c r="AJ18" s="62">
        <f t="shared" si="0"/>
        <v>6.8</v>
      </c>
      <c r="AK18" s="62">
        <f t="shared" si="0"/>
        <v>0.74</v>
      </c>
      <c r="AL18" s="62">
        <f t="shared" si="0"/>
        <v>0.4</v>
      </c>
      <c r="AM18" s="62">
        <f t="shared" si="0"/>
        <v>883</v>
      </c>
      <c r="AO18" s="51"/>
    </row>
    <row r="19" spans="2:45" ht="30" customHeight="1">
      <c r="B19" s="150" t="s">
        <v>12</v>
      </c>
      <c r="C19" s="131" t="s">
        <v>63</v>
      </c>
      <c r="D19" s="158">
        <v>18.795000000000002</v>
      </c>
      <c r="E19" s="158">
        <v>3.2077142857142857</v>
      </c>
      <c r="F19" s="158">
        <v>1.03</v>
      </c>
      <c r="G19" s="158">
        <v>6.5714285714285711E-2</v>
      </c>
      <c r="H19" s="158">
        <v>6.8571428571428575E-2</v>
      </c>
      <c r="I19" s="158">
        <v>217.57412500000001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2</v>
      </c>
      <c r="Q19" s="158">
        <v>0.25</v>
      </c>
      <c r="R19" s="158">
        <v>1.2</v>
      </c>
      <c r="S19" s="158">
        <v>0.67</v>
      </c>
      <c r="T19" s="158">
        <v>0.32</v>
      </c>
      <c r="U19" s="158">
        <v>214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f t="shared" si="1"/>
        <v>20.795000000000002</v>
      </c>
      <c r="AI19" s="158">
        <f t="shared" si="0"/>
        <v>3.4577142857142857</v>
      </c>
      <c r="AJ19" s="158">
        <f t="shared" si="0"/>
        <v>2.23</v>
      </c>
      <c r="AK19" s="158">
        <f t="shared" si="0"/>
        <v>0.73571428571428577</v>
      </c>
      <c r="AL19" s="158">
        <f t="shared" si="0"/>
        <v>0.38857142857142857</v>
      </c>
      <c r="AM19" s="158">
        <f t="shared" si="0"/>
        <v>431.57412499999998</v>
      </c>
      <c r="AO19" s="51"/>
    </row>
    <row r="20" spans="2:45" s="52" customFormat="1" ht="30" customHeight="1">
      <c r="B20" s="64" t="s">
        <v>13</v>
      </c>
      <c r="C20" s="20" t="s">
        <v>57</v>
      </c>
      <c r="D20" s="62">
        <v>11.09</v>
      </c>
      <c r="E20" s="62">
        <v>3.14</v>
      </c>
      <c r="F20" s="62">
        <v>0.74</v>
      </c>
      <c r="G20" s="62">
        <v>7.0000000000000007E-2</v>
      </c>
      <c r="H20" s="62">
        <v>0.08</v>
      </c>
      <c r="I20" s="62">
        <v>196</v>
      </c>
      <c r="J20" s="62">
        <v>19.95</v>
      </c>
      <c r="K20" s="62">
        <v>3.65</v>
      </c>
      <c r="L20" s="62">
        <v>1.29</v>
      </c>
      <c r="M20" s="62">
        <v>0</v>
      </c>
      <c r="N20" s="62">
        <v>0</v>
      </c>
      <c r="O20" s="62">
        <v>160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f t="shared" si="1"/>
        <v>31.04</v>
      </c>
      <c r="AI20" s="62">
        <f t="shared" si="0"/>
        <v>6.79</v>
      </c>
      <c r="AJ20" s="62">
        <f t="shared" si="0"/>
        <v>2.0300000000000002</v>
      </c>
      <c r="AK20" s="62">
        <f t="shared" si="0"/>
        <v>7.0000000000000007E-2</v>
      </c>
      <c r="AL20" s="62">
        <f t="shared" si="0"/>
        <v>0.08</v>
      </c>
      <c r="AM20" s="62">
        <f t="shared" si="0"/>
        <v>356</v>
      </c>
      <c r="AN20" s="53"/>
      <c r="AO20" s="53"/>
    </row>
    <row r="21" spans="2:45" s="52" customFormat="1" ht="30" customHeight="1">
      <c r="B21" s="150" t="s">
        <v>14</v>
      </c>
      <c r="C21" s="131" t="s">
        <v>57</v>
      </c>
      <c r="D21" s="154">
        <v>11.09</v>
      </c>
      <c r="E21" s="154">
        <v>3.14</v>
      </c>
      <c r="F21" s="154">
        <v>0.74</v>
      </c>
      <c r="G21" s="154">
        <v>7.0000000000000007E-2</v>
      </c>
      <c r="H21" s="154">
        <v>0.08</v>
      </c>
      <c r="I21" s="154">
        <v>196</v>
      </c>
      <c r="J21" s="154">
        <v>19.95</v>
      </c>
      <c r="K21" s="154">
        <v>3.65</v>
      </c>
      <c r="L21" s="154">
        <v>1.29</v>
      </c>
      <c r="M21" s="154">
        <v>0</v>
      </c>
      <c r="N21" s="154">
        <v>0</v>
      </c>
      <c r="O21" s="154">
        <v>160</v>
      </c>
      <c r="P21" s="154">
        <v>2</v>
      </c>
      <c r="Q21" s="154">
        <v>0</v>
      </c>
      <c r="R21" s="154">
        <v>1.2</v>
      </c>
      <c r="S21" s="154">
        <v>0.67</v>
      </c>
      <c r="T21" s="154">
        <v>0.32</v>
      </c>
      <c r="U21" s="154">
        <v>214</v>
      </c>
      <c r="V21" s="154">
        <v>6.9</v>
      </c>
      <c r="W21" s="154">
        <v>0</v>
      </c>
      <c r="X21" s="154">
        <v>1.9</v>
      </c>
      <c r="Y21" s="154">
        <v>0</v>
      </c>
      <c r="Z21" s="154">
        <v>0.01</v>
      </c>
      <c r="AA21" s="154">
        <v>210</v>
      </c>
      <c r="AB21" s="154">
        <v>4</v>
      </c>
      <c r="AC21" s="154">
        <v>0</v>
      </c>
      <c r="AD21" s="154">
        <v>2</v>
      </c>
      <c r="AE21" s="154">
        <v>0</v>
      </c>
      <c r="AF21" s="154">
        <v>0.01</v>
      </c>
      <c r="AG21" s="154">
        <v>190</v>
      </c>
      <c r="AH21" s="158">
        <f t="shared" si="1"/>
        <v>43.94</v>
      </c>
      <c r="AI21" s="158">
        <f t="shared" si="0"/>
        <v>6.79</v>
      </c>
      <c r="AJ21" s="158">
        <f t="shared" si="0"/>
        <v>7.1300000000000008</v>
      </c>
      <c r="AK21" s="158">
        <f t="shared" si="0"/>
        <v>0.74</v>
      </c>
      <c r="AL21" s="158">
        <f t="shared" si="0"/>
        <v>0.42000000000000004</v>
      </c>
      <c r="AM21" s="158">
        <f t="shared" si="0"/>
        <v>970</v>
      </c>
      <c r="AN21" s="53"/>
      <c r="AO21" s="53"/>
    </row>
    <row r="22" spans="2:45" s="52" customFormat="1" ht="30" customHeight="1">
      <c r="B22" s="64" t="s">
        <v>15</v>
      </c>
      <c r="C22" s="20" t="s">
        <v>64</v>
      </c>
      <c r="D22" s="62">
        <v>18.795000000000002</v>
      </c>
      <c r="E22" s="62">
        <v>3.2080000000000002</v>
      </c>
      <c r="F22" s="62">
        <v>1.03</v>
      </c>
      <c r="G22" s="62">
        <v>6.6000000000000003E-2</v>
      </c>
      <c r="H22" s="62">
        <v>6.9000000000000006E-2</v>
      </c>
      <c r="I22" s="62">
        <v>217.57400000000001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2</v>
      </c>
      <c r="Q22" s="62">
        <v>0</v>
      </c>
      <c r="R22" s="62">
        <v>1.2</v>
      </c>
      <c r="S22" s="62">
        <v>0.67</v>
      </c>
      <c r="T22" s="62">
        <v>0.32</v>
      </c>
      <c r="U22" s="62">
        <v>214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f t="shared" si="1"/>
        <v>20.795000000000002</v>
      </c>
      <c r="AI22" s="62">
        <f t="shared" si="0"/>
        <v>3.2080000000000002</v>
      </c>
      <c r="AJ22" s="62">
        <f t="shared" si="0"/>
        <v>2.23</v>
      </c>
      <c r="AK22" s="62">
        <f t="shared" si="0"/>
        <v>0.73599999999999999</v>
      </c>
      <c r="AL22" s="62">
        <f t="shared" si="0"/>
        <v>0.38900000000000001</v>
      </c>
      <c r="AM22" s="62">
        <f t="shared" si="0"/>
        <v>431.57400000000001</v>
      </c>
      <c r="AN22" s="53"/>
      <c r="AO22" s="53"/>
    </row>
    <row r="23" spans="2:45" s="52" customFormat="1" ht="30" customHeight="1">
      <c r="B23" s="150" t="s">
        <v>16</v>
      </c>
      <c r="C23" s="131" t="s">
        <v>65</v>
      </c>
      <c r="D23" s="158">
        <v>2.11</v>
      </c>
      <c r="E23" s="158">
        <v>0.25</v>
      </c>
      <c r="F23" s="158">
        <v>0.25</v>
      </c>
      <c r="G23" s="158">
        <v>7.0000000000000007E-2</v>
      </c>
      <c r="H23" s="158">
        <v>7.0000000000000007E-2</v>
      </c>
      <c r="I23" s="158">
        <v>217.57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  <c r="P23" s="158">
        <v>2.11</v>
      </c>
      <c r="Q23" s="158">
        <v>0.25</v>
      </c>
      <c r="R23" s="158">
        <v>0.62</v>
      </c>
      <c r="S23" s="158">
        <v>0.67</v>
      </c>
      <c r="T23" s="158">
        <v>0.05</v>
      </c>
      <c r="U23" s="158">
        <v>214</v>
      </c>
      <c r="V23" s="158">
        <v>6.9</v>
      </c>
      <c r="W23" s="158">
        <v>0</v>
      </c>
      <c r="X23" s="158">
        <v>1.9</v>
      </c>
      <c r="Y23" s="158">
        <v>0</v>
      </c>
      <c r="Z23" s="158">
        <v>0.01</v>
      </c>
      <c r="AA23" s="158">
        <v>210</v>
      </c>
      <c r="AB23" s="158">
        <v>4</v>
      </c>
      <c r="AC23" s="158">
        <v>0</v>
      </c>
      <c r="AD23" s="158">
        <v>2</v>
      </c>
      <c r="AE23" s="158">
        <v>0</v>
      </c>
      <c r="AF23" s="158">
        <v>0.01</v>
      </c>
      <c r="AG23" s="158">
        <v>190</v>
      </c>
      <c r="AH23" s="158">
        <f t="shared" si="1"/>
        <v>15.120000000000001</v>
      </c>
      <c r="AI23" s="158">
        <f t="shared" si="0"/>
        <v>0.5</v>
      </c>
      <c r="AJ23" s="158">
        <f t="shared" si="0"/>
        <v>4.7699999999999996</v>
      </c>
      <c r="AK23" s="158">
        <f t="shared" si="0"/>
        <v>0.74</v>
      </c>
      <c r="AL23" s="158">
        <f t="shared" si="0"/>
        <v>0.14000000000000001</v>
      </c>
      <c r="AM23" s="158">
        <f t="shared" si="0"/>
        <v>831.56999999999994</v>
      </c>
      <c r="AN23" s="53"/>
      <c r="AO23" s="53"/>
    </row>
    <row r="24" spans="2:45" s="52" customFormat="1" ht="30" customHeight="1">
      <c r="B24" s="65" t="s">
        <v>17</v>
      </c>
      <c r="C24" s="20" t="s">
        <v>57</v>
      </c>
      <c r="D24" s="62">
        <v>11.09</v>
      </c>
      <c r="E24" s="62">
        <v>3.14</v>
      </c>
      <c r="F24" s="62">
        <v>0.74</v>
      </c>
      <c r="G24" s="62">
        <v>7.0000000000000007E-2</v>
      </c>
      <c r="H24" s="62">
        <v>0.08</v>
      </c>
      <c r="I24" s="62">
        <v>196</v>
      </c>
      <c r="J24" s="62">
        <v>19.95</v>
      </c>
      <c r="K24" s="62">
        <v>3.65</v>
      </c>
      <c r="L24" s="62">
        <v>1.29</v>
      </c>
      <c r="M24" s="62">
        <v>0</v>
      </c>
      <c r="N24" s="62">
        <v>0</v>
      </c>
      <c r="O24" s="62">
        <v>160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f t="shared" si="1"/>
        <v>31.04</v>
      </c>
      <c r="AI24" s="62">
        <f t="shared" si="0"/>
        <v>6.79</v>
      </c>
      <c r="AJ24" s="62">
        <f t="shared" si="0"/>
        <v>2.0300000000000002</v>
      </c>
      <c r="AK24" s="62">
        <f t="shared" si="0"/>
        <v>7.0000000000000007E-2</v>
      </c>
      <c r="AL24" s="62">
        <f t="shared" si="0"/>
        <v>0.08</v>
      </c>
      <c r="AM24" s="62">
        <f t="shared" si="0"/>
        <v>356</v>
      </c>
      <c r="AN24" s="53"/>
      <c r="AO24" s="53"/>
    </row>
    <row r="25" spans="2:45" s="1" customFormat="1" ht="30" customHeight="1">
      <c r="B25" s="50"/>
      <c r="C25" s="25"/>
      <c r="D25" s="54"/>
      <c r="E25" s="54"/>
      <c r="F25" s="48"/>
      <c r="G25" s="48"/>
      <c r="H25" s="48"/>
      <c r="I25" s="49"/>
    </row>
    <row r="26" spans="2:45" s="52" customFormat="1" ht="30" customHeight="1">
      <c r="B26" s="286" t="s">
        <v>140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3"/>
      <c r="AJ26" s="53"/>
      <c r="AK26" s="53"/>
      <c r="AL26" s="53"/>
      <c r="AM26" s="53"/>
      <c r="AN26" s="53"/>
    </row>
    <row r="27" spans="2:45" s="52" customFormat="1" ht="30" customHeight="1">
      <c r="B27" s="272" t="s">
        <v>183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3"/>
      <c r="AJ27" s="53"/>
      <c r="AK27" s="53"/>
      <c r="AL27" s="53"/>
      <c r="AM27" s="53"/>
      <c r="AN27" s="53"/>
    </row>
    <row r="28" spans="2:45" s="52" customFormat="1" ht="30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3"/>
      <c r="AJ28" s="53"/>
      <c r="AK28" s="53"/>
      <c r="AL28" s="53"/>
      <c r="AM28" s="53"/>
      <c r="AN28" s="53"/>
    </row>
    <row r="29" spans="2:45" s="52" customFormat="1" ht="30" customHeight="1"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3"/>
      <c r="AJ29" s="53"/>
      <c r="AK29" s="53"/>
      <c r="AL29" s="53"/>
      <c r="AM29" s="53"/>
      <c r="AN29" s="53"/>
    </row>
    <row r="30" spans="2:45" s="230" customFormat="1" ht="30.75" customHeight="1">
      <c r="B30" s="229" t="s">
        <v>148</v>
      </c>
      <c r="C30" s="229"/>
      <c r="D30" s="229"/>
      <c r="E30" s="229"/>
      <c r="F30" s="229"/>
      <c r="G30" s="229"/>
      <c r="N30" s="234"/>
      <c r="AL30" s="285" t="s">
        <v>152</v>
      </c>
      <c r="AM30" s="285"/>
    </row>
    <row r="31" spans="2:45" s="1" customFormat="1" ht="31" customHeight="1">
      <c r="B31" s="67"/>
    </row>
    <row r="32" spans="2:45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11"/>
      <c r="AO32" s="211"/>
      <c r="AP32" s="211"/>
      <c r="AQ32" s="211"/>
      <c r="AR32" s="211"/>
      <c r="AS32" s="211"/>
    </row>
    <row r="33" spans="2:40" s="52" customFormat="1" ht="30" customHeight="1">
      <c r="B33" s="10"/>
      <c r="C33" s="56"/>
      <c r="D33" s="57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3"/>
      <c r="AJ33" s="53"/>
      <c r="AK33" s="53"/>
      <c r="AL33" s="53"/>
      <c r="AM33" s="53"/>
      <c r="AN33" s="53"/>
    </row>
    <row r="34" spans="2:40" s="52" customFormat="1" ht="30" customHeight="1">
      <c r="B34" s="50"/>
      <c r="C34" s="56"/>
      <c r="D34" s="58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3"/>
      <c r="AJ34" s="53"/>
      <c r="AK34" s="53"/>
      <c r="AL34" s="53"/>
      <c r="AM34" s="53"/>
      <c r="AN34" s="53"/>
    </row>
    <row r="35" spans="2:40" s="52" customFormat="1" ht="30" customHeight="1">
      <c r="B35" s="50"/>
      <c r="C35" s="56"/>
      <c r="D35" s="58"/>
      <c r="E35" s="50"/>
      <c r="F35" s="50"/>
      <c r="G35" s="56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3"/>
      <c r="AJ35" s="53"/>
      <c r="AK35" s="53"/>
      <c r="AL35" s="53"/>
      <c r="AM35" s="53"/>
      <c r="AN35" s="53"/>
    </row>
    <row r="36" spans="2:40" s="52" customFormat="1" ht="30" customHeight="1">
      <c r="B36" s="50"/>
      <c r="C36" s="56"/>
      <c r="D36" s="58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3"/>
      <c r="AJ36" s="53"/>
      <c r="AK36" s="53"/>
      <c r="AL36" s="53"/>
      <c r="AM36" s="53"/>
      <c r="AN36" s="53"/>
    </row>
    <row r="37" spans="2:40" s="52" customFormat="1" ht="30" customHeight="1">
      <c r="B37" s="50"/>
      <c r="C37" s="56"/>
      <c r="D37" s="58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3"/>
      <c r="AJ37" s="53"/>
      <c r="AK37" s="53"/>
      <c r="AL37" s="53"/>
      <c r="AM37" s="53"/>
      <c r="AN37" s="53"/>
    </row>
    <row r="38" spans="2:40" s="52" customFormat="1" ht="30" customHeight="1">
      <c r="B38" s="50"/>
      <c r="C38" s="59"/>
      <c r="D38" s="58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3"/>
      <c r="AJ38" s="53"/>
      <c r="AK38" s="53"/>
      <c r="AL38" s="53"/>
      <c r="AM38" s="53"/>
      <c r="AN38" s="53"/>
    </row>
    <row r="39" spans="2:40" ht="30" customHeight="1"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</row>
    <row r="40" spans="2:40" ht="30" customHeight="1"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2:40" ht="30" customHeight="1"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</row>
    <row r="42" spans="2:40" ht="30" customHeight="1"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</row>
    <row r="43" spans="2:40" ht="30" customHeight="1"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</row>
    <row r="44" spans="2:40" ht="30" customHeight="1"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</row>
  </sheetData>
  <mergeCells count="16">
    <mergeCell ref="AK2:AM2"/>
    <mergeCell ref="AL30:AM30"/>
    <mergeCell ref="B32:AM32"/>
    <mergeCell ref="B5:AM5"/>
    <mergeCell ref="B6:AM6"/>
    <mergeCell ref="B26:L26"/>
    <mergeCell ref="B27:L27"/>
    <mergeCell ref="B28:L28"/>
    <mergeCell ref="V8:AA8"/>
    <mergeCell ref="AH8:AM8"/>
    <mergeCell ref="AB8:AG8"/>
    <mergeCell ref="B8:B9"/>
    <mergeCell ref="D8:I8"/>
    <mergeCell ref="C8:C9"/>
    <mergeCell ref="J8:O8"/>
    <mergeCell ref="P8:U8"/>
  </mergeCells>
  <phoneticPr fontId="0" type="noConversion"/>
  <hyperlinks>
    <hyperlink ref="B32" location="Índice!A1" display="Volver al índice"/>
    <hyperlink ref="AL30" location="'4.b'!A1" display="Siguiente   "/>
    <hyperlink ref="B30" location="'3'!A1" display="  Atrás "/>
    <hyperlink ref="AM30" location="'4.b'!A1" display="'4.b'!A1"/>
  </hyperlinks>
  <pageMargins left="0.70000000000000007" right="0.70000000000000007" top="1.5300000000000002" bottom="0.75000000000000011" header="0.30000000000000004" footer="0.30000000000000004"/>
  <pageSetup paperSize="9" scale="22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AH12:AM17 AI18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22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2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6.83203125" style="50" customWidth="1"/>
    <col min="3" max="3" width="21.6640625" style="50" customWidth="1"/>
    <col min="4" max="16384" width="12.83203125" style="50"/>
  </cols>
  <sheetData>
    <row r="1" spans="2:15" s="203" customFormat="1" ht="30.75" customHeight="1"/>
    <row r="2" spans="2:15" s="203" customFormat="1" ht="62" customHeight="1">
      <c r="B2" s="204"/>
      <c r="D2" s="205"/>
      <c r="G2" s="268" t="s">
        <v>193</v>
      </c>
      <c r="H2" s="268"/>
      <c r="I2" s="268"/>
      <c r="J2" s="205"/>
      <c r="K2" s="205"/>
      <c r="L2" s="205"/>
    </row>
    <row r="3" spans="2:15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15" s="1" customFormat="1" ht="30" customHeight="1">
      <c r="E4" s="2"/>
    </row>
    <row r="5" spans="2:15" s="235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38"/>
      <c r="K5" s="238"/>
      <c r="L5" s="238"/>
      <c r="M5" s="238"/>
      <c r="N5" s="238"/>
      <c r="O5" s="238"/>
    </row>
    <row r="6" spans="2:15" s="235" customFormat="1" ht="30" customHeight="1">
      <c r="B6" s="275" t="s">
        <v>180</v>
      </c>
      <c r="C6" s="275"/>
      <c r="D6" s="275"/>
      <c r="E6" s="275"/>
      <c r="F6" s="275"/>
      <c r="G6" s="275"/>
      <c r="H6" s="275"/>
      <c r="I6" s="275"/>
      <c r="J6" s="239"/>
      <c r="K6" s="239"/>
      <c r="L6" s="239"/>
      <c r="M6" s="239"/>
    </row>
    <row r="8" spans="2:15" ht="30" customHeight="1">
      <c r="B8" s="288" t="s">
        <v>55</v>
      </c>
      <c r="C8" s="279" t="s">
        <v>56</v>
      </c>
      <c r="D8" s="288" t="s">
        <v>48</v>
      </c>
      <c r="E8" s="288"/>
      <c r="F8" s="288"/>
      <c r="G8" s="288"/>
      <c r="H8" s="288"/>
      <c r="I8" s="288"/>
    </row>
    <row r="9" spans="2:15" ht="30" customHeight="1">
      <c r="B9" s="288"/>
      <c r="C9" s="276"/>
      <c r="D9" s="168" t="s">
        <v>0</v>
      </c>
      <c r="E9" s="168" t="s">
        <v>1</v>
      </c>
      <c r="F9" s="168" t="s">
        <v>137</v>
      </c>
      <c r="G9" s="168" t="s">
        <v>138</v>
      </c>
      <c r="H9" s="168" t="s">
        <v>2</v>
      </c>
      <c r="I9" s="168" t="s">
        <v>139</v>
      </c>
    </row>
    <row r="10" spans="2:15" ht="30" customHeight="1">
      <c r="B10" s="69" t="s">
        <v>3</v>
      </c>
      <c r="C10" s="20" t="s">
        <v>57</v>
      </c>
      <c r="D10" s="68">
        <v>12.76</v>
      </c>
      <c r="E10" s="68">
        <v>3.11</v>
      </c>
      <c r="F10" s="68">
        <v>0.13</v>
      </c>
      <c r="G10" s="68">
        <v>0.02</v>
      </c>
      <c r="H10" s="68">
        <v>0.05</v>
      </c>
      <c r="I10" s="68">
        <v>81.7</v>
      </c>
    </row>
    <row r="11" spans="2:15" ht="30" customHeight="1">
      <c r="B11" s="148" t="s">
        <v>4</v>
      </c>
      <c r="C11" s="131" t="s">
        <v>58</v>
      </c>
      <c r="D11" s="157">
        <v>39.130000000000003</v>
      </c>
      <c r="E11" s="157">
        <v>0</v>
      </c>
      <c r="F11" s="157">
        <v>0</v>
      </c>
      <c r="G11" s="157">
        <v>0</v>
      </c>
      <c r="H11" s="157">
        <v>0.435</v>
      </c>
      <c r="I11" s="157">
        <v>28.26</v>
      </c>
    </row>
    <row r="12" spans="2:15" ht="30" customHeight="1">
      <c r="B12" s="70" t="s">
        <v>5</v>
      </c>
      <c r="C12" s="20" t="s">
        <v>59</v>
      </c>
      <c r="D12" s="68">
        <v>12.76</v>
      </c>
      <c r="E12" s="68">
        <v>3.11</v>
      </c>
      <c r="F12" s="68">
        <v>0.13</v>
      </c>
      <c r="G12" s="68">
        <v>0.02</v>
      </c>
      <c r="H12" s="68">
        <v>0.05</v>
      </c>
      <c r="I12" s="68">
        <v>81.7</v>
      </c>
    </row>
    <row r="13" spans="2:15" ht="30" customHeight="1">
      <c r="B13" s="148" t="s">
        <v>6</v>
      </c>
      <c r="C13" s="131" t="s">
        <v>60</v>
      </c>
      <c r="D13" s="157">
        <v>19.16</v>
      </c>
      <c r="E13" s="157">
        <v>2.86</v>
      </c>
      <c r="F13" s="157">
        <v>0.17</v>
      </c>
      <c r="G13" s="157">
        <v>0.02</v>
      </c>
      <c r="H13" s="157">
        <v>0.1</v>
      </c>
      <c r="I13" s="157">
        <v>74.11</v>
      </c>
    </row>
    <row r="14" spans="2:15" ht="30" customHeight="1">
      <c r="B14" s="69" t="s">
        <v>7</v>
      </c>
      <c r="C14" s="20" t="s">
        <v>61</v>
      </c>
      <c r="D14" s="68">
        <v>19.16</v>
      </c>
      <c r="E14" s="68">
        <v>2.86</v>
      </c>
      <c r="F14" s="68">
        <v>0.17</v>
      </c>
      <c r="G14" s="68">
        <v>0.02</v>
      </c>
      <c r="H14" s="68">
        <v>0.1</v>
      </c>
      <c r="I14" s="68">
        <v>74.11</v>
      </c>
    </row>
    <row r="15" spans="2:15" ht="30" customHeight="1">
      <c r="B15" s="148" t="s">
        <v>8</v>
      </c>
      <c r="C15" s="131" t="s">
        <v>57</v>
      </c>
      <c r="D15" s="157">
        <v>12.76</v>
      </c>
      <c r="E15" s="157">
        <v>3.11</v>
      </c>
      <c r="F15" s="157">
        <v>0.13</v>
      </c>
      <c r="G15" s="157">
        <v>0.02</v>
      </c>
      <c r="H15" s="157">
        <v>0.05</v>
      </c>
      <c r="I15" s="157">
        <v>81.7</v>
      </c>
    </row>
    <row r="16" spans="2:15" ht="30" customHeight="1">
      <c r="B16" s="70" t="s">
        <v>9</v>
      </c>
      <c r="C16" s="20" t="s">
        <v>61</v>
      </c>
      <c r="D16" s="68">
        <v>31.22</v>
      </c>
      <c r="E16" s="68">
        <v>1.6</v>
      </c>
      <c r="F16" s="68">
        <v>0.34</v>
      </c>
      <c r="G16" s="68">
        <v>0.02</v>
      </c>
      <c r="H16" s="68">
        <v>0.02</v>
      </c>
      <c r="I16" s="68">
        <v>82</v>
      </c>
    </row>
    <row r="17" spans="2:16" ht="30" customHeight="1">
      <c r="B17" s="148" t="s">
        <v>10</v>
      </c>
      <c r="C17" s="131" t="s">
        <v>61</v>
      </c>
      <c r="D17" s="157">
        <v>31.22</v>
      </c>
      <c r="E17" s="157">
        <v>1.6</v>
      </c>
      <c r="F17" s="157">
        <v>0.34</v>
      </c>
      <c r="G17" s="157">
        <v>0.02</v>
      </c>
      <c r="H17" s="157">
        <v>0.02</v>
      </c>
      <c r="I17" s="157">
        <v>82</v>
      </c>
    </row>
    <row r="18" spans="2:16" ht="30" customHeight="1">
      <c r="B18" s="70" t="s">
        <v>11</v>
      </c>
      <c r="C18" s="20" t="s">
        <v>62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</row>
    <row r="19" spans="2:16" ht="30" customHeight="1">
      <c r="B19" s="148" t="s">
        <v>12</v>
      </c>
      <c r="C19" s="131" t="s">
        <v>63</v>
      </c>
      <c r="D19" s="157">
        <v>19.164285714285715</v>
      </c>
      <c r="E19" s="157">
        <v>2.8583333333333329</v>
      </c>
      <c r="F19" s="157">
        <v>0.16500000000000001</v>
      </c>
      <c r="G19" s="157">
        <v>0.02</v>
      </c>
      <c r="H19" s="157">
        <v>0.10071428571428574</v>
      </c>
      <c r="I19" s="157">
        <v>74.108571428571423</v>
      </c>
    </row>
    <row r="20" spans="2:16" ht="30" customHeight="1">
      <c r="B20" s="70" t="s">
        <v>13</v>
      </c>
      <c r="C20" s="20" t="s">
        <v>57</v>
      </c>
      <c r="D20" s="68">
        <v>12.76</v>
      </c>
      <c r="E20" s="68">
        <v>3.11</v>
      </c>
      <c r="F20" s="68">
        <v>0.13</v>
      </c>
      <c r="G20" s="68">
        <v>0.02</v>
      </c>
      <c r="H20" s="68">
        <v>0.05</v>
      </c>
      <c r="I20" s="68">
        <v>81.7</v>
      </c>
    </row>
    <row r="21" spans="2:16" ht="30" customHeight="1">
      <c r="B21" s="150" t="s">
        <v>14</v>
      </c>
      <c r="C21" s="131" t="s">
        <v>57</v>
      </c>
      <c r="D21" s="157">
        <v>12.76</v>
      </c>
      <c r="E21" s="157">
        <v>3.11</v>
      </c>
      <c r="F21" s="157">
        <v>0.13</v>
      </c>
      <c r="G21" s="157">
        <v>0.02</v>
      </c>
      <c r="H21" s="157">
        <v>0.05</v>
      </c>
      <c r="I21" s="157">
        <v>81.7</v>
      </c>
    </row>
    <row r="22" spans="2:16" ht="30" customHeight="1">
      <c r="B22" s="70" t="s">
        <v>15</v>
      </c>
      <c r="C22" s="20" t="s">
        <v>64</v>
      </c>
      <c r="D22" s="68">
        <v>19.164000000000001</v>
      </c>
      <c r="E22" s="68">
        <v>2.8580000000000001</v>
      </c>
      <c r="F22" s="68">
        <v>0.16500000000000001</v>
      </c>
      <c r="G22" s="68">
        <v>0.02</v>
      </c>
      <c r="H22" s="68">
        <v>0.10100000000000001</v>
      </c>
      <c r="I22" s="68">
        <v>74.108999999999995</v>
      </c>
    </row>
    <row r="23" spans="2:16" ht="30" customHeight="1">
      <c r="B23" s="148" t="s">
        <v>16</v>
      </c>
      <c r="C23" s="131" t="s">
        <v>65</v>
      </c>
      <c r="D23" s="157">
        <v>8</v>
      </c>
      <c r="E23" s="157">
        <v>4</v>
      </c>
      <c r="F23" s="157">
        <v>0.1</v>
      </c>
      <c r="G23" s="157">
        <v>0.02</v>
      </c>
      <c r="H23" s="157">
        <v>0.1</v>
      </c>
      <c r="I23" s="157">
        <v>74.11</v>
      </c>
    </row>
    <row r="24" spans="2:16" ht="30" customHeight="1">
      <c r="B24" s="70" t="s">
        <v>17</v>
      </c>
      <c r="C24" s="20" t="s">
        <v>57</v>
      </c>
      <c r="D24" s="68">
        <v>12.76</v>
      </c>
      <c r="E24" s="68">
        <v>3.11</v>
      </c>
      <c r="F24" s="68">
        <v>0.13</v>
      </c>
      <c r="G24" s="68">
        <v>0.02</v>
      </c>
      <c r="H24" s="68">
        <v>0.05</v>
      </c>
      <c r="I24" s="68">
        <v>81.7</v>
      </c>
    </row>
    <row r="26" spans="2:16" ht="30" customHeight="1">
      <c r="B26" s="272" t="s">
        <v>170</v>
      </c>
      <c r="C26" s="272"/>
      <c r="D26" s="272"/>
      <c r="E26" s="272"/>
      <c r="F26" s="272"/>
      <c r="G26" s="272"/>
      <c r="H26" s="272"/>
      <c r="I26" s="272"/>
    </row>
    <row r="27" spans="2:16" ht="30" customHeight="1">
      <c r="B27" s="273" t="s">
        <v>181</v>
      </c>
      <c r="C27" s="273"/>
      <c r="D27" s="273"/>
      <c r="E27" s="273"/>
      <c r="F27" s="273"/>
      <c r="G27" s="273"/>
      <c r="H27" s="273"/>
      <c r="I27" s="273"/>
    </row>
    <row r="28" spans="2:16" ht="30" customHeight="1">
      <c r="B28" s="67"/>
    </row>
    <row r="29" spans="2:16" s="230" customFormat="1" ht="30.75" customHeight="1">
      <c r="B29" s="229" t="s">
        <v>151</v>
      </c>
      <c r="C29" s="229"/>
      <c r="D29" s="229"/>
      <c r="E29" s="229"/>
      <c r="F29" s="229"/>
      <c r="G29" s="229"/>
      <c r="H29" s="269" t="s">
        <v>154</v>
      </c>
      <c r="I29" s="269"/>
    </row>
    <row r="30" spans="2:16" s="1" customFormat="1" ht="31" customHeight="1">
      <c r="B30" s="67"/>
    </row>
    <row r="31" spans="2:16" s="1" customFormat="1" ht="50" customHeight="1">
      <c r="B31" s="270" t="s">
        <v>66</v>
      </c>
      <c r="C31" s="270"/>
      <c r="D31" s="270"/>
      <c r="E31" s="270"/>
      <c r="F31" s="270"/>
      <c r="G31" s="270"/>
      <c r="H31" s="270"/>
      <c r="I31" s="270"/>
      <c r="J31" s="211"/>
      <c r="K31" s="211"/>
      <c r="L31" s="211"/>
      <c r="M31" s="211"/>
      <c r="N31" s="211"/>
      <c r="O31" s="212"/>
      <c r="P31" s="212"/>
    </row>
    <row r="32" spans="2:16" ht="30" customHeight="1">
      <c r="B32" s="10"/>
    </row>
  </sheetData>
  <mergeCells count="10">
    <mergeCell ref="B27:I27"/>
    <mergeCell ref="G2:I2"/>
    <mergeCell ref="H29:I29"/>
    <mergeCell ref="B31:I31"/>
    <mergeCell ref="D8:I8"/>
    <mergeCell ref="B8:B9"/>
    <mergeCell ref="C8:C9"/>
    <mergeCell ref="B5:I5"/>
    <mergeCell ref="B6:I6"/>
    <mergeCell ref="B26:I26"/>
  </mergeCells>
  <phoneticPr fontId="0" type="noConversion"/>
  <hyperlinks>
    <hyperlink ref="B31" location="Índice!A1" display="Volver al índice"/>
    <hyperlink ref="H29" location="'4.c'!A1" display="Siguiente   "/>
    <hyperlink ref="B29" location="'4.a'!A1" display="  Atrás "/>
    <hyperlink ref="I29" location="'4.c'!A1" display="'4.c'!A1"/>
  </hyperlinks>
  <pageMargins left="0.70000000000000007" right="0.70000000000000007" top="1.5300000000000002" bottom="0.75000000000000011" header="0.30000000000000004" footer="0.30000000000000004"/>
  <pageSetup paperSize="9" scale="81" fitToHeight="2" orientation="landscape" horizontalDpi="300" verticalDpi="300"/>
  <headerFooter>
    <oddHeader>&amp;L&amp;"Calibri,Normal"&amp;K000000&amp;G&amp;R&amp;"Roboto Medium,Normal"&amp;K155E89Observatorio de Movilidad Urbana</oddHeader>
  </headerFooter>
  <rowBreaks count="1" manualBreakCount="1">
    <brk id="28" max="16383" man="1"/>
  </rowBreaks>
  <colBreaks count="1" manualBreakCount="1">
    <brk id="10" max="1048575" man="1"/>
  </colBreaks>
  <drawing r:id="rId1"/>
  <legacyDrawingHF r:id="rId2"/>
  <extLst>
    <ext xmlns:mx="http://schemas.microsoft.com/office/mac/excel/2008/main" uri="{64002731-A6B0-56B0-2670-7721B7C09600}">
      <mx:PLV Mode="0" OnePage="0" WScale="61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S34"/>
  <sheetViews>
    <sheetView showGridLines="0" workbookViewId="0"/>
  </sheetViews>
  <sheetFormatPr baseColWidth="10" defaultColWidth="12.83203125" defaultRowHeight="30" customHeight="1" x14ac:dyDescent="0"/>
  <cols>
    <col min="1" max="1" width="12.83203125" style="50"/>
    <col min="2" max="2" width="25.5" style="50" customWidth="1"/>
    <col min="3" max="3" width="17.6640625" style="50" customWidth="1"/>
    <col min="4" max="16384" width="12.83203125" style="50"/>
  </cols>
  <sheetData>
    <row r="1" spans="2:41" s="203" customFormat="1" ht="30.75" customHeight="1"/>
    <row r="2" spans="2:41" s="203" customFormat="1" ht="62" customHeight="1">
      <c r="B2" s="204"/>
      <c r="D2" s="205"/>
      <c r="H2" s="207"/>
      <c r="J2" s="205"/>
      <c r="K2" s="205"/>
      <c r="L2" s="205"/>
      <c r="AK2" s="268" t="s">
        <v>193</v>
      </c>
      <c r="AL2" s="268"/>
      <c r="AM2" s="268"/>
      <c r="AN2" s="205"/>
      <c r="AO2" s="205"/>
    </row>
    <row r="3" spans="2:41" s="203" customFormat="1" ht="30.75" customHeight="1">
      <c r="B3" s="204"/>
      <c r="C3" s="204"/>
      <c r="D3" s="204"/>
      <c r="E3" s="204"/>
      <c r="J3" s="206"/>
      <c r="K3" s="206"/>
      <c r="L3" s="206"/>
      <c r="M3" s="206"/>
    </row>
    <row r="4" spans="2:41" s="1" customFormat="1" ht="30" customHeight="1">
      <c r="E4" s="2"/>
    </row>
    <row r="5" spans="2:41" s="1" customFormat="1" ht="60" customHeight="1">
      <c r="B5" s="274" t="s">
        <v>75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</row>
    <row r="6" spans="2:41" s="1" customFormat="1" ht="30" customHeight="1">
      <c r="B6" s="275" t="s">
        <v>179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</row>
    <row r="7" spans="2:41" ht="30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71"/>
      <c r="AE7" s="53"/>
      <c r="AF7" s="53"/>
    </row>
    <row r="8" spans="2:41" ht="30" customHeight="1">
      <c r="B8" s="288" t="s">
        <v>55</v>
      </c>
      <c r="C8" s="279" t="s">
        <v>56</v>
      </c>
      <c r="D8" s="289" t="s">
        <v>48</v>
      </c>
      <c r="E8" s="289"/>
      <c r="F8" s="289"/>
      <c r="G8" s="289"/>
      <c r="H8" s="289"/>
      <c r="I8" s="289"/>
      <c r="J8" s="289" t="s">
        <v>49</v>
      </c>
      <c r="K8" s="289"/>
      <c r="L8" s="289"/>
      <c r="M8" s="289"/>
      <c r="N8" s="289"/>
      <c r="O8" s="289"/>
      <c r="P8" s="289" t="s">
        <v>50</v>
      </c>
      <c r="Q8" s="289"/>
      <c r="R8" s="289"/>
      <c r="S8" s="289"/>
      <c r="T8" s="289"/>
      <c r="U8" s="289"/>
      <c r="V8" s="289" t="s">
        <v>51</v>
      </c>
      <c r="W8" s="289"/>
      <c r="X8" s="289"/>
      <c r="Y8" s="289"/>
      <c r="Z8" s="289"/>
      <c r="AA8" s="289"/>
      <c r="AB8" s="289" t="s">
        <v>52</v>
      </c>
      <c r="AC8" s="289"/>
      <c r="AD8" s="289"/>
      <c r="AE8" s="289"/>
      <c r="AF8" s="289"/>
      <c r="AG8" s="289"/>
      <c r="AH8" s="289" t="s">
        <v>18</v>
      </c>
      <c r="AI8" s="289"/>
      <c r="AJ8" s="289"/>
      <c r="AK8" s="289"/>
      <c r="AL8" s="289"/>
      <c r="AM8" s="289"/>
    </row>
    <row r="9" spans="2:41" ht="30" customHeight="1">
      <c r="B9" s="288"/>
      <c r="C9" s="279"/>
      <c r="D9" s="169" t="s">
        <v>0</v>
      </c>
      <c r="E9" s="169" t="s">
        <v>1</v>
      </c>
      <c r="F9" s="167" t="s">
        <v>137</v>
      </c>
      <c r="G9" s="167" t="s">
        <v>138</v>
      </c>
      <c r="H9" s="167" t="s">
        <v>2</v>
      </c>
      <c r="I9" s="167" t="s">
        <v>139</v>
      </c>
      <c r="J9" s="169" t="s">
        <v>0</v>
      </c>
      <c r="K9" s="169" t="s">
        <v>1</v>
      </c>
      <c r="L9" s="167" t="s">
        <v>137</v>
      </c>
      <c r="M9" s="167" t="s">
        <v>138</v>
      </c>
      <c r="N9" s="167" t="s">
        <v>2</v>
      </c>
      <c r="O9" s="167" t="s">
        <v>139</v>
      </c>
      <c r="P9" s="169" t="s">
        <v>0</v>
      </c>
      <c r="Q9" s="169" t="s">
        <v>1</v>
      </c>
      <c r="R9" s="167" t="s">
        <v>137</v>
      </c>
      <c r="S9" s="167" t="s">
        <v>138</v>
      </c>
      <c r="T9" s="167" t="s">
        <v>2</v>
      </c>
      <c r="U9" s="167" t="s">
        <v>139</v>
      </c>
      <c r="V9" s="169" t="s">
        <v>0</v>
      </c>
      <c r="W9" s="169" t="s">
        <v>1</v>
      </c>
      <c r="X9" s="167" t="s">
        <v>137</v>
      </c>
      <c r="Y9" s="167" t="s">
        <v>138</v>
      </c>
      <c r="Z9" s="167" t="s">
        <v>2</v>
      </c>
      <c r="AA9" s="167" t="s">
        <v>139</v>
      </c>
      <c r="AB9" s="169" t="s">
        <v>0</v>
      </c>
      <c r="AC9" s="169" t="s">
        <v>1</v>
      </c>
      <c r="AD9" s="167" t="s">
        <v>137</v>
      </c>
      <c r="AE9" s="167" t="s">
        <v>138</v>
      </c>
      <c r="AF9" s="167" t="s">
        <v>2</v>
      </c>
      <c r="AG9" s="167" t="s">
        <v>139</v>
      </c>
      <c r="AH9" s="169" t="s">
        <v>0</v>
      </c>
      <c r="AI9" s="169" t="s">
        <v>1</v>
      </c>
      <c r="AJ9" s="167" t="s">
        <v>137</v>
      </c>
      <c r="AK9" s="167" t="s">
        <v>138</v>
      </c>
      <c r="AL9" s="167" t="s">
        <v>2</v>
      </c>
      <c r="AM9" s="167" t="s">
        <v>139</v>
      </c>
    </row>
    <row r="10" spans="2:41" ht="30" customHeight="1">
      <c r="B10" s="69" t="s">
        <v>3</v>
      </c>
      <c r="C10" s="20" t="s">
        <v>57</v>
      </c>
      <c r="D10" s="72">
        <v>11.09</v>
      </c>
      <c r="E10" s="72">
        <v>3.14</v>
      </c>
      <c r="F10" s="72">
        <v>0.74</v>
      </c>
      <c r="G10" s="72">
        <v>7.0000000000000007E-2</v>
      </c>
      <c r="H10" s="72">
        <v>0.08</v>
      </c>
      <c r="I10" s="72">
        <v>196</v>
      </c>
      <c r="J10" s="72">
        <v>19.95</v>
      </c>
      <c r="K10" s="72">
        <v>3.65</v>
      </c>
      <c r="L10" s="72">
        <v>1.29</v>
      </c>
      <c r="M10" s="72">
        <v>0</v>
      </c>
      <c r="N10" s="72">
        <v>0</v>
      </c>
      <c r="O10" s="72">
        <v>160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f>D10+J10+P10+V10+AB10</f>
        <v>31.04</v>
      </c>
      <c r="AI10" s="72">
        <f t="shared" ref="AI10:AM24" si="0">E10+K10+Q10+W10+AC10</f>
        <v>6.79</v>
      </c>
      <c r="AJ10" s="72">
        <f t="shared" si="0"/>
        <v>2.0300000000000002</v>
      </c>
      <c r="AK10" s="72">
        <f t="shared" si="0"/>
        <v>7.0000000000000007E-2</v>
      </c>
      <c r="AL10" s="72">
        <f t="shared" si="0"/>
        <v>0.08</v>
      </c>
      <c r="AM10" s="72">
        <f t="shared" si="0"/>
        <v>356</v>
      </c>
    </row>
    <row r="11" spans="2:41" ht="30" customHeight="1">
      <c r="B11" s="155" t="s">
        <v>4</v>
      </c>
      <c r="C11" s="131" t="s">
        <v>58</v>
      </c>
      <c r="D11" s="154">
        <v>8.3740000000000006</v>
      </c>
      <c r="E11" s="154">
        <v>2.274</v>
      </c>
      <c r="F11" s="154">
        <v>1.7210000000000001</v>
      </c>
      <c r="G11" s="154">
        <v>0</v>
      </c>
      <c r="H11" s="154">
        <v>0</v>
      </c>
      <c r="I11" s="154">
        <v>258.327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13.198</v>
      </c>
      <c r="AC11" s="154">
        <v>5.0949999999999998</v>
      </c>
      <c r="AD11" s="154">
        <v>3.87</v>
      </c>
      <c r="AE11" s="154">
        <v>0</v>
      </c>
      <c r="AF11" s="154">
        <v>0</v>
      </c>
      <c r="AG11" s="154">
        <v>253.77</v>
      </c>
      <c r="AH11" s="154">
        <f t="shared" ref="AH11:AH24" si="1">D11+J11+P11+V11+AB11</f>
        <v>21.572000000000003</v>
      </c>
      <c r="AI11" s="154">
        <f t="shared" si="0"/>
        <v>7.3689999999999998</v>
      </c>
      <c r="AJ11" s="154">
        <f t="shared" si="0"/>
        <v>5.5910000000000002</v>
      </c>
      <c r="AK11" s="154">
        <f t="shared" si="0"/>
        <v>0</v>
      </c>
      <c r="AL11" s="154">
        <f t="shared" si="0"/>
        <v>0</v>
      </c>
      <c r="AM11" s="154">
        <f t="shared" si="0"/>
        <v>512.09699999999998</v>
      </c>
    </row>
    <row r="12" spans="2:41" ht="30" customHeight="1">
      <c r="B12" s="73" t="s">
        <v>5</v>
      </c>
      <c r="C12" s="20" t="s">
        <v>59</v>
      </c>
      <c r="D12" s="72">
        <v>11.09</v>
      </c>
      <c r="E12" s="72">
        <v>3.14</v>
      </c>
      <c r="F12" s="72">
        <v>0.74</v>
      </c>
      <c r="G12" s="72">
        <v>7.0000000000000007E-2</v>
      </c>
      <c r="H12" s="72">
        <v>0.08</v>
      </c>
      <c r="I12" s="72">
        <v>196</v>
      </c>
      <c r="J12" s="72"/>
      <c r="K12" s="72"/>
      <c r="L12" s="72"/>
      <c r="M12" s="72"/>
      <c r="N12" s="72"/>
      <c r="O12" s="72"/>
      <c r="P12" s="72">
        <v>2.6</v>
      </c>
      <c r="Q12" s="72">
        <v>0</v>
      </c>
      <c r="R12" s="72">
        <v>2.2999999999999998</v>
      </c>
      <c r="S12" s="72">
        <v>1.52</v>
      </c>
      <c r="T12" s="72">
        <v>0.34</v>
      </c>
      <c r="U12" s="72">
        <v>484</v>
      </c>
      <c r="V12" s="72"/>
      <c r="W12" s="72"/>
      <c r="X12" s="72"/>
      <c r="Y12" s="72"/>
      <c r="Z12" s="72"/>
      <c r="AA12" s="72"/>
      <c r="AB12" s="72">
        <v>4</v>
      </c>
      <c r="AC12" s="72">
        <v>0</v>
      </c>
      <c r="AD12" s="72">
        <v>2</v>
      </c>
      <c r="AE12" s="72">
        <v>0</v>
      </c>
      <c r="AF12" s="72">
        <v>0.01</v>
      </c>
      <c r="AG12" s="72">
        <v>190</v>
      </c>
      <c r="AH12" s="72">
        <f t="shared" si="1"/>
        <v>17.689999999999998</v>
      </c>
      <c r="AI12" s="72">
        <f t="shared" si="0"/>
        <v>3.14</v>
      </c>
      <c r="AJ12" s="72">
        <f t="shared" si="0"/>
        <v>5.04</v>
      </c>
      <c r="AK12" s="72">
        <f t="shared" si="0"/>
        <v>1.59</v>
      </c>
      <c r="AL12" s="72">
        <f t="shared" si="0"/>
        <v>0.43000000000000005</v>
      </c>
      <c r="AM12" s="72">
        <f t="shared" si="0"/>
        <v>870</v>
      </c>
    </row>
    <row r="13" spans="2:41" ht="30" customHeight="1">
      <c r="B13" s="155" t="s">
        <v>6</v>
      </c>
      <c r="C13" s="131" t="s">
        <v>60</v>
      </c>
      <c r="D13" s="154">
        <v>18.8</v>
      </c>
      <c r="E13" s="154">
        <v>3.21</v>
      </c>
      <c r="F13" s="154">
        <v>1.03</v>
      </c>
      <c r="G13" s="154">
        <v>7.0000000000000007E-2</v>
      </c>
      <c r="H13" s="154">
        <v>7.0000000000000007E-2</v>
      </c>
      <c r="I13" s="154">
        <v>217.57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54">
        <v>0</v>
      </c>
      <c r="AH13" s="154">
        <f t="shared" si="1"/>
        <v>18.8</v>
      </c>
      <c r="AI13" s="154">
        <f t="shared" si="0"/>
        <v>3.21</v>
      </c>
      <c r="AJ13" s="154">
        <f t="shared" si="0"/>
        <v>1.03</v>
      </c>
      <c r="AK13" s="154">
        <f t="shared" si="0"/>
        <v>7.0000000000000007E-2</v>
      </c>
      <c r="AL13" s="154">
        <f t="shared" si="0"/>
        <v>7.0000000000000007E-2</v>
      </c>
      <c r="AM13" s="154">
        <f t="shared" si="0"/>
        <v>217.57</v>
      </c>
    </row>
    <row r="14" spans="2:41" ht="30" customHeight="1">
      <c r="B14" s="69" t="s">
        <v>7</v>
      </c>
      <c r="C14" s="20" t="s">
        <v>61</v>
      </c>
      <c r="D14" s="72">
        <v>18.8</v>
      </c>
      <c r="E14" s="72">
        <v>3.21</v>
      </c>
      <c r="F14" s="72">
        <v>1.03</v>
      </c>
      <c r="G14" s="72">
        <v>7.0000000000000007E-2</v>
      </c>
      <c r="H14" s="72">
        <v>7.0000000000000007E-2</v>
      </c>
      <c r="I14" s="72">
        <v>217.57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2</v>
      </c>
      <c r="Q14" s="72">
        <v>0.25</v>
      </c>
      <c r="R14" s="72">
        <v>1.2</v>
      </c>
      <c r="S14" s="72">
        <v>0.67</v>
      </c>
      <c r="T14" s="72">
        <v>0.32</v>
      </c>
      <c r="U14" s="72">
        <v>214</v>
      </c>
      <c r="V14" s="72">
        <v>6.9</v>
      </c>
      <c r="W14" s="72">
        <v>0</v>
      </c>
      <c r="X14" s="72">
        <v>1.9</v>
      </c>
      <c r="Y14" s="72">
        <v>0</v>
      </c>
      <c r="Z14" s="72">
        <v>0.01</v>
      </c>
      <c r="AA14" s="72">
        <v>210</v>
      </c>
      <c r="AB14" s="72">
        <v>4</v>
      </c>
      <c r="AC14" s="72">
        <v>0</v>
      </c>
      <c r="AD14" s="72">
        <v>2</v>
      </c>
      <c r="AE14" s="72">
        <v>0</v>
      </c>
      <c r="AF14" s="72">
        <v>0.01</v>
      </c>
      <c r="AG14" s="72">
        <v>190</v>
      </c>
      <c r="AH14" s="72">
        <f t="shared" si="1"/>
        <v>31.700000000000003</v>
      </c>
      <c r="AI14" s="72">
        <f t="shared" si="0"/>
        <v>3.46</v>
      </c>
      <c r="AJ14" s="72">
        <f t="shared" si="0"/>
        <v>6.13</v>
      </c>
      <c r="AK14" s="72">
        <f t="shared" si="0"/>
        <v>0.74</v>
      </c>
      <c r="AL14" s="72">
        <f t="shared" si="0"/>
        <v>0.41000000000000003</v>
      </c>
      <c r="AM14" s="72">
        <f t="shared" si="0"/>
        <v>831.56999999999994</v>
      </c>
    </row>
    <row r="15" spans="2:41" ht="30" customHeight="1">
      <c r="B15" s="155" t="s">
        <v>8</v>
      </c>
      <c r="C15" s="131" t="s">
        <v>57</v>
      </c>
      <c r="D15" s="154">
        <v>11.09</v>
      </c>
      <c r="E15" s="154">
        <v>3.14</v>
      </c>
      <c r="F15" s="154">
        <v>0.74</v>
      </c>
      <c r="G15" s="154">
        <v>7.0000000000000007E-2</v>
      </c>
      <c r="H15" s="154">
        <v>0.08</v>
      </c>
      <c r="I15" s="154">
        <v>196</v>
      </c>
      <c r="J15" s="154">
        <v>19.95</v>
      </c>
      <c r="K15" s="154">
        <v>3.65</v>
      </c>
      <c r="L15" s="154">
        <v>1.29</v>
      </c>
      <c r="M15" s="154">
        <v>0</v>
      </c>
      <c r="N15" s="154">
        <v>0</v>
      </c>
      <c r="O15" s="154">
        <v>160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0</v>
      </c>
      <c r="AH15" s="154">
        <f t="shared" si="1"/>
        <v>31.04</v>
      </c>
      <c r="AI15" s="154">
        <f t="shared" si="0"/>
        <v>6.79</v>
      </c>
      <c r="AJ15" s="154">
        <f t="shared" si="0"/>
        <v>2.0300000000000002</v>
      </c>
      <c r="AK15" s="154">
        <f t="shared" si="0"/>
        <v>7.0000000000000007E-2</v>
      </c>
      <c r="AL15" s="154">
        <f t="shared" si="0"/>
        <v>0.08</v>
      </c>
      <c r="AM15" s="154">
        <f t="shared" si="0"/>
        <v>356</v>
      </c>
    </row>
    <row r="16" spans="2:41" ht="30" customHeight="1">
      <c r="B16" s="73" t="s">
        <v>9</v>
      </c>
      <c r="C16" s="20" t="s">
        <v>61</v>
      </c>
      <c r="D16" s="72">
        <v>15.55</v>
      </c>
      <c r="E16" s="72">
        <v>2</v>
      </c>
      <c r="F16" s="72">
        <v>1.45</v>
      </c>
      <c r="G16" s="72">
        <v>0.04</v>
      </c>
      <c r="H16" s="72">
        <v>0.2</v>
      </c>
      <c r="I16" s="72">
        <v>196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f t="shared" si="1"/>
        <v>15.55</v>
      </c>
      <c r="AI16" s="72">
        <f t="shared" si="0"/>
        <v>2</v>
      </c>
      <c r="AJ16" s="72">
        <f t="shared" si="0"/>
        <v>1.45</v>
      </c>
      <c r="AK16" s="72">
        <f t="shared" si="0"/>
        <v>0.04</v>
      </c>
      <c r="AL16" s="72">
        <f t="shared" si="0"/>
        <v>0.2</v>
      </c>
      <c r="AM16" s="72">
        <f t="shared" si="0"/>
        <v>196</v>
      </c>
    </row>
    <row r="17" spans="2:45" ht="30" customHeight="1">
      <c r="B17" s="155" t="s">
        <v>10</v>
      </c>
      <c r="C17" s="131" t="s">
        <v>61</v>
      </c>
      <c r="D17" s="154">
        <v>15.55</v>
      </c>
      <c r="E17" s="154">
        <v>2</v>
      </c>
      <c r="F17" s="154">
        <v>1.45</v>
      </c>
      <c r="G17" s="154">
        <v>0.04</v>
      </c>
      <c r="H17" s="154">
        <v>0.02</v>
      </c>
      <c r="I17" s="154">
        <v>196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54">
        <v>0</v>
      </c>
      <c r="AH17" s="154">
        <f t="shared" si="1"/>
        <v>15.55</v>
      </c>
      <c r="AI17" s="154">
        <f t="shared" si="0"/>
        <v>2</v>
      </c>
      <c r="AJ17" s="154">
        <f t="shared" si="0"/>
        <v>1.45</v>
      </c>
      <c r="AK17" s="154">
        <f t="shared" si="0"/>
        <v>0.04</v>
      </c>
      <c r="AL17" s="154">
        <f t="shared" si="0"/>
        <v>0.02</v>
      </c>
      <c r="AM17" s="154">
        <f t="shared" si="0"/>
        <v>196</v>
      </c>
    </row>
    <row r="18" spans="2:45" ht="30" customHeight="1">
      <c r="B18" s="73" t="s">
        <v>143</v>
      </c>
      <c r="C18" s="20" t="s">
        <v>62</v>
      </c>
      <c r="D18" s="72">
        <v>33.200000000000003</v>
      </c>
      <c r="E18" s="72">
        <v>3.2077142857142857</v>
      </c>
      <c r="F18" s="72">
        <v>1.6</v>
      </c>
      <c r="G18" s="72">
        <v>0.06</v>
      </c>
      <c r="H18" s="72">
        <v>0.04</v>
      </c>
      <c r="I18" s="72">
        <v>250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1.9</v>
      </c>
      <c r="Q18" s="72">
        <v>0.25</v>
      </c>
      <c r="R18" s="72">
        <v>1.2</v>
      </c>
      <c r="S18" s="72">
        <v>0.65</v>
      </c>
      <c r="T18" s="72">
        <v>0.31</v>
      </c>
      <c r="U18" s="72">
        <v>208</v>
      </c>
      <c r="V18" s="72">
        <v>6.9</v>
      </c>
      <c r="W18" s="72">
        <v>0</v>
      </c>
      <c r="X18" s="72">
        <v>1.9</v>
      </c>
      <c r="Y18" s="72">
        <v>0</v>
      </c>
      <c r="Z18" s="72">
        <v>0.01</v>
      </c>
      <c r="AA18" s="72">
        <v>210</v>
      </c>
      <c r="AB18" s="72">
        <v>4</v>
      </c>
      <c r="AC18" s="72">
        <v>0</v>
      </c>
      <c r="AD18" s="72">
        <v>2</v>
      </c>
      <c r="AE18" s="72">
        <v>0</v>
      </c>
      <c r="AF18" s="72">
        <v>0.01</v>
      </c>
      <c r="AG18" s="72">
        <v>190</v>
      </c>
      <c r="AH18" s="72">
        <f t="shared" si="1"/>
        <v>46</v>
      </c>
      <c r="AI18" s="72">
        <f t="shared" si="0"/>
        <v>3.4577142857142857</v>
      </c>
      <c r="AJ18" s="72">
        <f t="shared" si="0"/>
        <v>6.6999999999999993</v>
      </c>
      <c r="AK18" s="72">
        <f t="shared" si="0"/>
        <v>0.71</v>
      </c>
      <c r="AL18" s="72">
        <f t="shared" si="0"/>
        <v>0.37</v>
      </c>
      <c r="AM18" s="72">
        <f t="shared" si="0"/>
        <v>858</v>
      </c>
    </row>
    <row r="19" spans="2:45" ht="30" customHeight="1">
      <c r="B19" s="155" t="s">
        <v>12</v>
      </c>
      <c r="C19" s="131" t="s">
        <v>63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2</v>
      </c>
      <c r="Q19" s="154">
        <v>0.25</v>
      </c>
      <c r="R19" s="154">
        <v>1.2</v>
      </c>
      <c r="S19" s="154">
        <v>0.67</v>
      </c>
      <c r="T19" s="154">
        <v>0.32</v>
      </c>
      <c r="U19" s="154">
        <v>214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f t="shared" si="1"/>
        <v>2</v>
      </c>
      <c r="AI19" s="154">
        <f t="shared" si="0"/>
        <v>0.25</v>
      </c>
      <c r="AJ19" s="154">
        <f t="shared" si="0"/>
        <v>1.2</v>
      </c>
      <c r="AK19" s="154">
        <f t="shared" si="0"/>
        <v>0.67</v>
      </c>
      <c r="AL19" s="154">
        <f t="shared" si="0"/>
        <v>0.32</v>
      </c>
      <c r="AM19" s="154">
        <f t="shared" si="0"/>
        <v>214</v>
      </c>
    </row>
    <row r="20" spans="2:45" ht="30" customHeight="1">
      <c r="B20" s="73" t="s">
        <v>13</v>
      </c>
      <c r="C20" s="20" t="s">
        <v>57</v>
      </c>
      <c r="D20" s="72">
        <v>11.09</v>
      </c>
      <c r="E20" s="72">
        <v>3.14</v>
      </c>
      <c r="F20" s="72">
        <v>0.74</v>
      </c>
      <c r="G20" s="72">
        <v>7.0000000000000007E-2</v>
      </c>
      <c r="H20" s="72">
        <v>0.08</v>
      </c>
      <c r="I20" s="72">
        <v>196</v>
      </c>
      <c r="J20" s="72">
        <v>19.95</v>
      </c>
      <c r="K20" s="72">
        <v>3.65</v>
      </c>
      <c r="L20" s="72">
        <v>1.29</v>
      </c>
      <c r="M20" s="72">
        <v>0</v>
      </c>
      <c r="N20" s="72">
        <v>0</v>
      </c>
      <c r="O20" s="72">
        <v>160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f t="shared" si="1"/>
        <v>31.04</v>
      </c>
      <c r="AI20" s="72">
        <f t="shared" si="0"/>
        <v>6.79</v>
      </c>
      <c r="AJ20" s="72">
        <f t="shared" si="0"/>
        <v>2.0300000000000002</v>
      </c>
      <c r="AK20" s="72">
        <f t="shared" si="0"/>
        <v>7.0000000000000007E-2</v>
      </c>
      <c r="AL20" s="72">
        <f t="shared" si="0"/>
        <v>0.08</v>
      </c>
      <c r="AM20" s="72">
        <f t="shared" si="0"/>
        <v>356</v>
      </c>
    </row>
    <row r="21" spans="2:45" ht="30" customHeight="1">
      <c r="B21" s="150" t="s">
        <v>14</v>
      </c>
      <c r="C21" s="131" t="s">
        <v>57</v>
      </c>
      <c r="D21" s="154">
        <v>11.09</v>
      </c>
      <c r="E21" s="154">
        <v>3.14</v>
      </c>
      <c r="F21" s="154">
        <v>0.74</v>
      </c>
      <c r="G21" s="154">
        <v>7.0000000000000007E-2</v>
      </c>
      <c r="H21" s="154">
        <v>0.08</v>
      </c>
      <c r="I21" s="154">
        <v>196</v>
      </c>
      <c r="J21" s="154">
        <v>19.95</v>
      </c>
      <c r="K21" s="154">
        <v>3.65</v>
      </c>
      <c r="L21" s="154">
        <v>1.29</v>
      </c>
      <c r="M21" s="154">
        <v>0</v>
      </c>
      <c r="N21" s="154">
        <v>0</v>
      </c>
      <c r="O21" s="154">
        <v>160</v>
      </c>
      <c r="P21" s="154">
        <v>2</v>
      </c>
      <c r="Q21" s="154">
        <v>0</v>
      </c>
      <c r="R21" s="154">
        <v>1.2</v>
      </c>
      <c r="S21" s="154">
        <v>0.67</v>
      </c>
      <c r="T21" s="154">
        <v>0.32</v>
      </c>
      <c r="U21" s="154">
        <v>214</v>
      </c>
      <c r="V21" s="154">
        <v>6.9</v>
      </c>
      <c r="W21" s="154">
        <v>0</v>
      </c>
      <c r="X21" s="154">
        <v>1.9</v>
      </c>
      <c r="Y21" s="154">
        <v>0</v>
      </c>
      <c r="Z21" s="154">
        <v>0.01</v>
      </c>
      <c r="AA21" s="154">
        <v>210</v>
      </c>
      <c r="AB21" s="154">
        <v>4</v>
      </c>
      <c r="AC21" s="154">
        <v>0</v>
      </c>
      <c r="AD21" s="154">
        <v>2</v>
      </c>
      <c r="AE21" s="154">
        <v>0</v>
      </c>
      <c r="AF21" s="154">
        <v>0.01</v>
      </c>
      <c r="AG21" s="154">
        <v>190</v>
      </c>
      <c r="AH21" s="154">
        <f t="shared" si="1"/>
        <v>43.94</v>
      </c>
      <c r="AI21" s="154">
        <f t="shared" si="0"/>
        <v>6.79</v>
      </c>
      <c r="AJ21" s="154">
        <f t="shared" si="0"/>
        <v>7.1300000000000008</v>
      </c>
      <c r="AK21" s="154">
        <f t="shared" si="0"/>
        <v>0.74</v>
      </c>
      <c r="AL21" s="154">
        <f t="shared" si="0"/>
        <v>0.42000000000000004</v>
      </c>
      <c r="AM21" s="154">
        <f t="shared" si="0"/>
        <v>970</v>
      </c>
    </row>
    <row r="22" spans="2:45" ht="30" customHeight="1">
      <c r="B22" s="73" t="s">
        <v>15</v>
      </c>
      <c r="C22" s="20" t="s">
        <v>64</v>
      </c>
      <c r="D22" s="72">
        <v>18.795000000000002</v>
      </c>
      <c r="E22" s="72">
        <v>3.2080000000000002</v>
      </c>
      <c r="F22" s="72">
        <v>1.03</v>
      </c>
      <c r="G22" s="72">
        <v>6.6000000000000003E-2</v>
      </c>
      <c r="H22" s="72">
        <v>6.9000000000000006E-2</v>
      </c>
      <c r="I22" s="72">
        <v>217.57400000000001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2</v>
      </c>
      <c r="Q22" s="72">
        <v>0</v>
      </c>
      <c r="R22" s="72">
        <v>1.2</v>
      </c>
      <c r="S22" s="72">
        <v>0.67</v>
      </c>
      <c r="T22" s="72">
        <v>0.32</v>
      </c>
      <c r="U22" s="72">
        <v>214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f t="shared" si="1"/>
        <v>20.795000000000002</v>
      </c>
      <c r="AI22" s="72">
        <f t="shared" si="0"/>
        <v>3.2080000000000002</v>
      </c>
      <c r="AJ22" s="72">
        <f t="shared" si="0"/>
        <v>2.23</v>
      </c>
      <c r="AK22" s="72">
        <f t="shared" si="0"/>
        <v>0.73599999999999999</v>
      </c>
      <c r="AL22" s="72">
        <f t="shared" si="0"/>
        <v>0.38900000000000001</v>
      </c>
      <c r="AM22" s="72">
        <f t="shared" si="0"/>
        <v>431.57400000000001</v>
      </c>
    </row>
    <row r="23" spans="2:45" ht="30" customHeight="1">
      <c r="B23" s="155" t="s">
        <v>16</v>
      </c>
      <c r="C23" s="131" t="s">
        <v>65</v>
      </c>
      <c r="D23" s="154">
        <v>2.11</v>
      </c>
      <c r="E23" s="154">
        <v>0.25</v>
      </c>
      <c r="F23" s="154">
        <v>0.25</v>
      </c>
      <c r="G23" s="154">
        <v>7.0000000000000007E-2</v>
      </c>
      <c r="H23" s="154">
        <v>7.0000000000000007E-2</v>
      </c>
      <c r="I23" s="154">
        <v>217.57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6.9</v>
      </c>
      <c r="W23" s="154">
        <v>0</v>
      </c>
      <c r="X23" s="154">
        <v>1.9</v>
      </c>
      <c r="Y23" s="154">
        <v>0</v>
      </c>
      <c r="Z23" s="154">
        <v>0.01</v>
      </c>
      <c r="AA23" s="154">
        <v>210</v>
      </c>
      <c r="AB23" s="154">
        <v>4</v>
      </c>
      <c r="AC23" s="154">
        <v>0</v>
      </c>
      <c r="AD23" s="154">
        <v>2</v>
      </c>
      <c r="AE23" s="154">
        <v>0</v>
      </c>
      <c r="AF23" s="154">
        <v>0.01</v>
      </c>
      <c r="AG23" s="154">
        <v>190</v>
      </c>
      <c r="AH23" s="154">
        <f t="shared" si="1"/>
        <v>13.01</v>
      </c>
      <c r="AI23" s="154">
        <f t="shared" si="0"/>
        <v>0.25</v>
      </c>
      <c r="AJ23" s="154">
        <f t="shared" si="0"/>
        <v>4.1500000000000004</v>
      </c>
      <c r="AK23" s="154">
        <f t="shared" si="0"/>
        <v>7.0000000000000007E-2</v>
      </c>
      <c r="AL23" s="154">
        <f t="shared" si="0"/>
        <v>0.09</v>
      </c>
      <c r="AM23" s="154">
        <f t="shared" si="0"/>
        <v>617.56999999999994</v>
      </c>
    </row>
    <row r="24" spans="2:45" ht="30" customHeight="1">
      <c r="B24" s="73" t="s">
        <v>17</v>
      </c>
      <c r="C24" s="20" t="s">
        <v>57</v>
      </c>
      <c r="D24" s="72">
        <v>11.09</v>
      </c>
      <c r="E24" s="72">
        <v>3.14</v>
      </c>
      <c r="F24" s="72">
        <v>0.74</v>
      </c>
      <c r="G24" s="72">
        <v>7.0000000000000007E-2</v>
      </c>
      <c r="H24" s="72">
        <v>0.08</v>
      </c>
      <c r="I24" s="72">
        <v>196</v>
      </c>
      <c r="J24" s="72">
        <v>19.95</v>
      </c>
      <c r="K24" s="72">
        <v>3.65</v>
      </c>
      <c r="L24" s="72">
        <v>1.29</v>
      </c>
      <c r="M24" s="72">
        <v>0</v>
      </c>
      <c r="N24" s="72">
        <v>0</v>
      </c>
      <c r="O24" s="72">
        <v>160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f t="shared" si="1"/>
        <v>31.04</v>
      </c>
      <c r="AI24" s="72">
        <f t="shared" si="0"/>
        <v>6.79</v>
      </c>
      <c r="AJ24" s="72">
        <f t="shared" si="0"/>
        <v>2.0300000000000002</v>
      </c>
      <c r="AK24" s="72">
        <f t="shared" si="0"/>
        <v>7.0000000000000007E-2</v>
      </c>
      <c r="AL24" s="72">
        <f t="shared" si="0"/>
        <v>0.08</v>
      </c>
      <c r="AM24" s="72">
        <f t="shared" si="0"/>
        <v>356</v>
      </c>
    </row>
    <row r="26" spans="2:45" s="1" customFormat="1" ht="25" customHeight="1">
      <c r="B26" s="290" t="s">
        <v>142</v>
      </c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</row>
    <row r="27" spans="2:45" s="55" customFormat="1" ht="25" customHeight="1">
      <c r="B27" s="272" t="s">
        <v>167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</row>
    <row r="28" spans="2:45" s="55" customFormat="1" ht="25" customHeight="1">
      <c r="B28" s="273" t="s">
        <v>163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</row>
    <row r="29" spans="2:45" ht="30" customHeight="1">
      <c r="B29" s="8"/>
    </row>
    <row r="30" spans="2:45" s="230" customFormat="1" ht="30.75" customHeight="1">
      <c r="B30" s="229" t="s">
        <v>151</v>
      </c>
      <c r="C30" s="229"/>
      <c r="D30" s="229"/>
      <c r="E30" s="229"/>
      <c r="F30" s="229"/>
      <c r="G30" s="229"/>
      <c r="N30" s="234"/>
      <c r="AL30" s="285" t="s">
        <v>154</v>
      </c>
      <c r="AM30" s="285"/>
    </row>
    <row r="31" spans="2:45" s="1" customFormat="1" ht="31" customHeight="1">
      <c r="B31" s="67"/>
    </row>
    <row r="32" spans="2:45" s="1" customFormat="1" ht="50" customHeight="1">
      <c r="B32" s="270" t="s">
        <v>66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11"/>
      <c r="AO32" s="211"/>
      <c r="AP32" s="211"/>
      <c r="AQ32" s="211"/>
      <c r="AR32" s="211"/>
      <c r="AS32" s="211"/>
    </row>
    <row r="33" spans="2:2" ht="30" customHeight="1">
      <c r="B33" s="10"/>
    </row>
    <row r="34" spans="2:2" ht="30" customHeight="1">
      <c r="B34" s="66"/>
    </row>
  </sheetData>
  <mergeCells count="16">
    <mergeCell ref="B28:O28"/>
    <mergeCell ref="AK2:AM2"/>
    <mergeCell ref="AL30:AM30"/>
    <mergeCell ref="B32:AM32"/>
    <mergeCell ref="AH8:AM8"/>
    <mergeCell ref="AB8:AG8"/>
    <mergeCell ref="V8:AA8"/>
    <mergeCell ref="P8:U8"/>
    <mergeCell ref="B5:AM5"/>
    <mergeCell ref="B6:AM6"/>
    <mergeCell ref="B8:B9"/>
    <mergeCell ref="D8:I8"/>
    <mergeCell ref="J8:O8"/>
    <mergeCell ref="C8:C9"/>
    <mergeCell ref="B26:O26"/>
    <mergeCell ref="B27:O27"/>
  </mergeCells>
  <phoneticPr fontId="0" type="noConversion"/>
  <hyperlinks>
    <hyperlink ref="B32" location="Índice!A1" display="Volver al índice"/>
    <hyperlink ref="AL30" location="'4.d'!A1" display="Siguiente   "/>
    <hyperlink ref="B30" location="'4.b'!A1" display="  Atrás "/>
    <hyperlink ref="AM30" location="'4.d'!A1" display="'4.d'!A1"/>
  </hyperlinks>
  <pageMargins left="0.70000000000000007" right="0.70000000000000007" top="1.5300000000000002" bottom="0.75000000000000011" header="0.30000000000000004" footer="0.30000000000000004"/>
  <pageSetup paperSize="9" scale="23" fitToHeight="2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AH12:AM12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1.a</vt:lpstr>
      <vt:lpstr>1.b</vt:lpstr>
      <vt:lpstr>1.c</vt:lpstr>
      <vt:lpstr>2</vt:lpstr>
      <vt:lpstr>3</vt:lpstr>
      <vt:lpstr>4.a</vt:lpstr>
      <vt:lpstr>4.b</vt:lpstr>
      <vt:lpstr>4.c</vt:lpstr>
      <vt:lpstr>4.d</vt:lpstr>
      <vt:lpstr>4.e</vt:lpstr>
      <vt:lpstr>4.f</vt:lpstr>
      <vt:lpstr>4.g</vt:lpstr>
      <vt:lpstr>4.h</vt:lpstr>
      <vt:lpstr>4.i</vt:lpstr>
      <vt:lpstr>4.j</vt:lpstr>
      <vt:lpstr>5.a</vt:lpstr>
      <vt:lpstr>5.b</vt:lpstr>
      <vt:lpstr>5.c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2015-06-18T02:24:02Z</cp:lastPrinted>
  <dcterms:created xsi:type="dcterms:W3CDTF">2010-06-18T00:05:21Z</dcterms:created>
  <dcterms:modified xsi:type="dcterms:W3CDTF">2015-06-18T02:27:20Z</dcterms:modified>
</cp:coreProperties>
</file>