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drawings/drawing13.xml" ContentType="application/vnd.openxmlformats-officedocument.drawing+xml"/>
  <Override PartName="/xl/charts/chart2.xml" ContentType="application/vnd.openxmlformats-officedocument.drawingml.chart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charts/chart4.xml" ContentType="application/vnd.openxmlformats-officedocument.drawingml.chart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7.xml" ContentType="application/vnd.openxmlformats-officedocument.drawing+xml"/>
  <Override PartName="/xl/charts/chart7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8.xml" ContentType="application/vnd.openxmlformats-officedocument.drawingml.chart+xml"/>
  <Override PartName="/xl/drawings/drawing20.xml" ContentType="application/vnd.openxmlformats-officedocument.drawing+xml"/>
  <Override PartName="/xl/charts/chart9.xml" ContentType="application/vnd.openxmlformats-officedocument.drawingml.chart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 tabRatio="695"/>
  </bookViews>
  <sheets>
    <sheet name="Índice" sheetId="22" r:id="rId1"/>
    <sheet name="1" sheetId="1" r:id="rId2"/>
    <sheet name="2.a" sheetId="4" r:id="rId3"/>
    <sheet name="2.b" sheetId="3" r:id="rId4"/>
    <sheet name="3" sheetId="5" r:id="rId5"/>
    <sheet name="4" sheetId="6" r:id="rId6"/>
    <sheet name="5" sheetId="7" r:id="rId7"/>
    <sheet name="6" sheetId="11" r:id="rId8"/>
    <sheet name="7" sheetId="14" r:id="rId9"/>
    <sheet name="8" sheetId="15" r:id="rId10"/>
    <sheet name="9" sheetId="20" r:id="rId11"/>
    <sheet name="G1" sheetId="2" r:id="rId12"/>
    <sheet name="G2" sheetId="8" r:id="rId13"/>
    <sheet name="G3" sheetId="9" r:id="rId14"/>
    <sheet name="G4" sheetId="10" r:id="rId15"/>
    <sheet name="G5" sheetId="12" r:id="rId16"/>
    <sheet name="G6" sheetId="13" r:id="rId17"/>
    <sheet name="G7" sheetId="16" r:id="rId18"/>
    <sheet name="G8" sheetId="17" r:id="rId19"/>
    <sheet name="G9" sheetId="18" r:id="rId20"/>
    <sheet name="G10" sheetId="19" r:id="rId21"/>
  </sheets>
  <externalReferences>
    <externalReference r:id="rId22"/>
  </externalReferences>
  <definedNames>
    <definedName name="_xlnm.Print_Area" localSheetId="1">'1'!$A$4:$H$27</definedName>
    <definedName name="_xlnm.Print_Area" localSheetId="2">'2.a'!$A$4:$O$29</definedName>
    <definedName name="_xlnm.Print_Area" localSheetId="3">'2.b'!$A$4:$O$29</definedName>
    <definedName name="_xlnm.Print_Area" localSheetId="4">'3'!$A$4:$D$26</definedName>
    <definedName name="_xlnm.Print_Area" localSheetId="5">'4'!$A$4:$H$29</definedName>
    <definedName name="_xlnm.Print_Area" localSheetId="6">'5'!$A$4:$E$28</definedName>
    <definedName name="_xlnm.Print_Area" localSheetId="7">'6'!$A$4:$E$26</definedName>
    <definedName name="_xlnm.Print_Area" localSheetId="8">'7'!$A$4:$O$28</definedName>
    <definedName name="_xlnm.Print_Area" localSheetId="9">'8'!$A$4:$L$28</definedName>
    <definedName name="_xlnm.Print_Area" localSheetId="10">'9'!$A$4:$G$28</definedName>
    <definedName name="_xlnm.Print_Area" localSheetId="11">'G1'!$A$4:$R$28</definedName>
    <definedName name="_xlnm.Print_Area" localSheetId="20">'G10'!$A$4:$M$27</definedName>
    <definedName name="_xlnm.Print_Area" localSheetId="12">'G2'!$A$4:$N$27</definedName>
    <definedName name="_xlnm.Print_Area" localSheetId="13">'G3'!$A$4:$N$21</definedName>
    <definedName name="_xlnm.Print_Area" localSheetId="14">'G4'!$A$4:$O$24</definedName>
    <definedName name="_xlnm.Print_Area" localSheetId="15">'G5'!$A$4:$T$27</definedName>
    <definedName name="_xlnm.Print_Area" localSheetId="16">'G6'!$A$4:$P$36</definedName>
    <definedName name="_xlnm.Print_Area" localSheetId="17">'G7'!$A$4:$N$19</definedName>
    <definedName name="_xlnm.Print_Area" localSheetId="18">'G8'!$A$4:$L$21</definedName>
    <definedName name="_xlnm.Print_Area" localSheetId="19">'G9'!$A$4:$Q$35</definedName>
    <definedName name="_xlnm.Print_Area" localSheetId="0">Índice!$A$4:$K$33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5" l="1"/>
  <c r="E10" i="15"/>
  <c r="O9" i="18"/>
  <c r="P9" i="18"/>
  <c r="Q10" i="15"/>
  <c r="H11" i="15"/>
  <c r="E11" i="15"/>
  <c r="O10" i="18"/>
  <c r="P10" i="18"/>
  <c r="H12" i="15"/>
  <c r="E12" i="15"/>
  <c r="O11" i="18"/>
  <c r="P11" i="18"/>
  <c r="H13" i="15"/>
  <c r="E13" i="15"/>
  <c r="O12" i="18"/>
  <c r="P12" i="18"/>
  <c r="H14" i="15"/>
  <c r="E14" i="15"/>
  <c r="O13" i="18"/>
  <c r="P13" i="18"/>
  <c r="H15" i="15"/>
  <c r="E15" i="15"/>
  <c r="O14" i="18"/>
  <c r="P14" i="18"/>
  <c r="H16" i="15"/>
  <c r="E16" i="15"/>
  <c r="O15" i="18"/>
  <c r="P15" i="18"/>
  <c r="H17" i="15"/>
  <c r="E17" i="15"/>
  <c r="O16" i="18"/>
  <c r="P16" i="18"/>
  <c r="H18" i="15"/>
  <c r="E18" i="15"/>
  <c r="O17" i="18"/>
  <c r="P17" i="18"/>
  <c r="H19" i="15"/>
  <c r="E19" i="15"/>
  <c r="O18" i="18"/>
  <c r="P18" i="18"/>
  <c r="H20" i="15"/>
  <c r="E20" i="15"/>
  <c r="O19" i="18"/>
  <c r="P19" i="18"/>
  <c r="H21" i="15"/>
  <c r="E21" i="15"/>
  <c r="O20" i="18"/>
  <c r="P20" i="18"/>
  <c r="H22" i="15"/>
  <c r="E22" i="15"/>
  <c r="O21" i="18"/>
  <c r="P21" i="18"/>
  <c r="H23" i="15"/>
  <c r="E23" i="15"/>
  <c r="O22" i="18"/>
  <c r="P22" i="18"/>
  <c r="H24" i="15"/>
  <c r="E24" i="15"/>
  <c r="O23" i="18"/>
  <c r="P23" i="18"/>
  <c r="H25" i="15"/>
  <c r="E25" i="15"/>
  <c r="K25" i="15"/>
  <c r="G25" i="15"/>
  <c r="D25" i="15"/>
  <c r="J25" i="15"/>
  <c r="F25" i="15"/>
  <c r="C25" i="15"/>
  <c r="I25" i="15"/>
  <c r="K24" i="15"/>
  <c r="J24" i="15"/>
  <c r="I24" i="15"/>
  <c r="K23" i="15"/>
  <c r="J23" i="15"/>
  <c r="I23" i="15"/>
  <c r="K22" i="15"/>
  <c r="I22" i="15"/>
  <c r="K21" i="15"/>
  <c r="J21" i="15"/>
  <c r="I21" i="15"/>
  <c r="K20" i="15"/>
  <c r="J20" i="15"/>
  <c r="I20" i="15"/>
  <c r="K19" i="15"/>
  <c r="J19" i="15"/>
  <c r="I19" i="15"/>
  <c r="K18" i="15"/>
  <c r="I18" i="15"/>
  <c r="K17" i="15"/>
  <c r="I17" i="15"/>
  <c r="K16" i="15"/>
  <c r="J16" i="15"/>
  <c r="I16" i="15"/>
  <c r="K15" i="15"/>
  <c r="I15" i="15"/>
  <c r="K14" i="15"/>
  <c r="J14" i="15"/>
  <c r="I14" i="15"/>
  <c r="K13" i="15"/>
  <c r="J13" i="15"/>
  <c r="I13" i="15"/>
  <c r="K12" i="15"/>
  <c r="J12" i="15"/>
  <c r="I12" i="15"/>
  <c r="K11" i="15"/>
  <c r="I11" i="15"/>
  <c r="J10" i="15"/>
  <c r="K10" i="15"/>
  <c r="I10" i="15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10" i="6"/>
  <c r="E24" i="1"/>
  <c r="D24" i="1"/>
  <c r="C31" i="22"/>
  <c r="C30" i="22"/>
  <c r="C29" i="22"/>
  <c r="C28" i="22"/>
  <c r="C27" i="22"/>
  <c r="C26" i="22"/>
  <c r="C25" i="22"/>
  <c r="C24" i="22"/>
  <c r="C23" i="22"/>
  <c r="C22" i="22"/>
  <c r="C18" i="22"/>
  <c r="C17" i="22"/>
  <c r="C16" i="22"/>
  <c r="C15" i="22"/>
  <c r="C14" i="22"/>
  <c r="C13" i="22"/>
  <c r="C12" i="22"/>
  <c r="C11" i="22"/>
  <c r="C10" i="22"/>
  <c r="C9" i="22"/>
  <c r="F24" i="20"/>
  <c r="E24" i="20"/>
  <c r="D24" i="20"/>
  <c r="C24" i="20"/>
  <c r="Q25" i="2"/>
  <c r="P25" i="2"/>
  <c r="O25" i="2"/>
  <c r="N25" i="2"/>
</calcChain>
</file>

<file path=xl/sharedStrings.xml><?xml version="1.0" encoding="utf-8"?>
<sst xmlns="http://schemas.openxmlformats.org/spreadsheetml/2006/main" count="728" uniqueCount="195">
  <si>
    <t>Autobús</t>
  </si>
  <si>
    <t>Microbús</t>
  </si>
  <si>
    <t>Ferrocarril</t>
  </si>
  <si>
    <t>Metro</t>
  </si>
  <si>
    <t>Belo Horizonte</t>
  </si>
  <si>
    <t xml:space="preserve">Bogotá </t>
  </si>
  <si>
    <t>Buenos Aires</t>
  </si>
  <si>
    <t>Caracas</t>
  </si>
  <si>
    <t>Ciudad de México</t>
  </si>
  <si>
    <t>Curitiba</t>
  </si>
  <si>
    <t>Guadalajara</t>
  </si>
  <si>
    <t>León</t>
  </si>
  <si>
    <t>Lima</t>
  </si>
  <si>
    <t>Montevideo</t>
  </si>
  <si>
    <t>Porto Alegre</t>
  </si>
  <si>
    <t>Río de Janeiro</t>
  </si>
  <si>
    <t>San José</t>
  </si>
  <si>
    <t>Santiago</t>
  </si>
  <si>
    <t>São Paulo</t>
  </si>
  <si>
    <t>Tarifa mínima (USD corrientes)</t>
  </si>
  <si>
    <t>Tren</t>
  </si>
  <si>
    <t>Bogotá</t>
  </si>
  <si>
    <t>Vehículos sobre ruedas</t>
  </si>
  <si>
    <t>Rieles</t>
  </si>
  <si>
    <t>Barco</t>
  </si>
  <si>
    <t>Jeep</t>
  </si>
  <si>
    <t>Combis y van</t>
  </si>
  <si>
    <t>Autobús estándar</t>
  </si>
  <si>
    <t>Minibús</t>
  </si>
  <si>
    <t>Autobús articulado</t>
  </si>
  <si>
    <t>Autobús biarticulado</t>
  </si>
  <si>
    <t>Tranvía</t>
  </si>
  <si>
    <t>SI</t>
  </si>
  <si>
    <t>NO</t>
  </si>
  <si>
    <t>A, D</t>
  </si>
  <si>
    <t>A</t>
  </si>
  <si>
    <t>No hay</t>
  </si>
  <si>
    <t>E, D</t>
  </si>
  <si>
    <t>E, A, D</t>
  </si>
  <si>
    <t>E</t>
  </si>
  <si>
    <t>E, A</t>
  </si>
  <si>
    <t>E, A, OT</t>
  </si>
  <si>
    <t xml:space="preserve">E, A, D </t>
  </si>
  <si>
    <t>Total</t>
  </si>
  <si>
    <t>Viaje individual/viaje colectivo</t>
  </si>
  <si>
    <t>Viaje auto/viaje colectivo</t>
  </si>
  <si>
    <t>Automóviles</t>
  </si>
  <si>
    <t>Fijo/valor vehículo promedio (%)</t>
  </si>
  <si>
    <t>USD/viaje</t>
  </si>
  <si>
    <t>Auto</t>
  </si>
  <si>
    <t>Colectivo</t>
  </si>
  <si>
    <t xml:space="preserve">Nivel de Ingreso </t>
  </si>
  <si>
    <t>Hasta ARS 749</t>
  </si>
  <si>
    <t xml:space="preserve">ARS 750 a ARS 1.499 </t>
  </si>
  <si>
    <t xml:space="preserve">ARS 1.500 a ARS 2.249 </t>
  </si>
  <si>
    <t xml:space="preserve">ARS 2.250 a ARS 2.999 </t>
  </si>
  <si>
    <t xml:space="preserve">ARS 3.000 a ARS 3.749 </t>
  </si>
  <si>
    <t xml:space="preserve">ARS 3.750 a ARS 4.499 </t>
  </si>
  <si>
    <t xml:space="preserve">ARS 4.500 y más </t>
  </si>
  <si>
    <t>Energía</t>
  </si>
  <si>
    <t>Combustible</t>
  </si>
  <si>
    <t>Contaminantes</t>
  </si>
  <si>
    <t>Accidentes</t>
  </si>
  <si>
    <t>0-250</t>
  </si>
  <si>
    <t>251-500</t>
  </si>
  <si>
    <t>501-1.000</t>
  </si>
  <si>
    <t>1.001-1.800</t>
  </si>
  <si>
    <t>1.801-3.600</t>
  </si>
  <si>
    <t>3.601 ó más</t>
  </si>
  <si>
    <t>Tarifas (USD)</t>
  </si>
  <si>
    <t>Peso de 50 tarifas de autobús (%  SM)</t>
  </si>
  <si>
    <t>Viena</t>
  </si>
  <si>
    <t>París</t>
  </si>
  <si>
    <t>Madrid</t>
  </si>
  <si>
    <t>Londres</t>
  </si>
  <si>
    <t>Budapest</t>
  </si>
  <si>
    <t>Bruselas</t>
  </si>
  <si>
    <t>Berlín</t>
  </si>
  <si>
    <t>Barcelona</t>
  </si>
  <si>
    <t>Amsterdam</t>
  </si>
  <si>
    <t>Jeeps</t>
  </si>
  <si>
    <t>Recaudación (en MM USD)</t>
  </si>
  <si>
    <t>Subsidios (en MM USD)</t>
  </si>
  <si>
    <t>Subsidio/recaudación (%)</t>
  </si>
  <si>
    <t>Subsídios sobre recaudo (%)</t>
  </si>
  <si>
    <t>Ámsterdam</t>
  </si>
  <si>
    <t>Transporte individual, local</t>
  </si>
  <si>
    <t>Transporte individual, GEI</t>
  </si>
  <si>
    <t>Trasporte colectivo, local</t>
  </si>
  <si>
    <t>Transporte colectivo, GEI</t>
  </si>
  <si>
    <t>R. Janeiro</t>
  </si>
  <si>
    <t>COSTOS Y TARIFAS</t>
  </si>
  <si>
    <t>País</t>
  </si>
  <si>
    <t>Promedio</t>
  </si>
  <si>
    <t>Todas</t>
  </si>
  <si>
    <t>50 vale-transporte. Usuario que gana dos salarios mínimos de Brasil (% SM)</t>
  </si>
  <si>
    <t xml:space="preserve">Autobús </t>
  </si>
  <si>
    <t>Taxis colectivos</t>
  </si>
  <si>
    <t>Gasto total (en USD/viaje)</t>
  </si>
  <si>
    <t>Título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</si>
  <si>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</si>
  <si>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</si>
  <si>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</si>
  <si>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</si>
  <si>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</si>
  <si>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</si>
  <si>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</si>
  <si>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</si>
  <si>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</si>
  <si>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</si>
  <si>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VARIABLE</t>
  </si>
  <si>
    <t>CUADROS</t>
  </si>
  <si>
    <t>Pestaña</t>
  </si>
  <si>
    <t>GRÁFICOS</t>
  </si>
  <si>
    <t>Combis y Van</t>
  </si>
  <si>
    <t>Área metropolitana</t>
  </si>
  <si>
    <t>Brasil</t>
  </si>
  <si>
    <t>Colombia</t>
  </si>
  <si>
    <t>Argentina</t>
  </si>
  <si>
    <t>Venezuela</t>
  </si>
  <si>
    <t>México</t>
  </si>
  <si>
    <t>Perú</t>
  </si>
  <si>
    <t>Uruguay</t>
  </si>
  <si>
    <t>Costa Rica</t>
  </si>
  <si>
    <t>Chile</t>
  </si>
  <si>
    <t>2.a</t>
  </si>
  <si>
    <t>2.b</t>
  </si>
  <si>
    <t>eliminar la columna de valor promédio al lado de la tabla</t>
  </si>
  <si>
    <t xml:space="preserve">Insertar palabras OMU y Europa en el gráfico junto con los valores promedio y </t>
  </si>
  <si>
    <t>Proporción de 50 tarifas respecto del salario mínimo (%)</t>
  </si>
  <si>
    <t>Porcentaje de usuarios</t>
  </si>
  <si>
    <t>Metro (subterráneo y de superficie)</t>
  </si>
  <si>
    <r>
      <rPr>
        <b/>
        <sz val="10"/>
        <color indexed="8"/>
        <rFont val="Roboto Regular"/>
      </rPr>
      <t xml:space="preserve">Nota: </t>
    </r>
    <r>
      <rPr>
        <sz val="10"/>
        <color indexed="8"/>
        <rFont val="Roboto Regular"/>
      </rPr>
      <t>Local: contaminantes locales. GEI: Gases de Efecto Invernadero.</t>
    </r>
  </si>
  <si>
    <r>
      <rPr>
        <b/>
        <sz val="10"/>
        <color indexed="8"/>
        <rFont val="Roboto Regular"/>
      </rPr>
      <t xml:space="preserve">Nota: </t>
    </r>
    <r>
      <rPr>
        <sz val="10"/>
        <color indexed="8"/>
        <rFont val="Roboto Regular"/>
      </rPr>
      <t>los casilleros coloreados muestran los servicios de transporte colectivo de cada ciudad, los que tienen subsidios son aquellos que muestran cifras..</t>
    </r>
  </si>
  <si>
    <r>
      <rPr>
        <b/>
        <sz val="10"/>
        <color indexed="8"/>
        <rFont val="Roboto Regular"/>
      </rPr>
      <t xml:space="preserve">SI: </t>
    </r>
    <r>
      <rPr>
        <sz val="10"/>
        <color indexed="8"/>
        <rFont val="Roboto Regular"/>
      </rPr>
      <t>si existe descuento. NO: no existe descuento.</t>
    </r>
  </si>
  <si>
    <r>
      <rPr>
        <b/>
        <sz val="10"/>
        <color indexed="8"/>
        <rFont val="Roboto Regular"/>
      </rPr>
      <t xml:space="preserve">Nota: </t>
    </r>
    <r>
      <rPr>
        <sz val="10"/>
        <color indexed="8"/>
        <rFont val="Roboto Regular"/>
      </rPr>
      <t>los casilleros coloreados muestran los que tienen servicios de transporte colectivo.</t>
    </r>
  </si>
  <si>
    <r>
      <rPr>
        <b/>
        <sz val="10"/>
        <color indexed="8"/>
        <rFont val="Roboto Regular"/>
      </rPr>
      <t>A:</t>
    </r>
    <r>
      <rPr>
        <sz val="10"/>
        <color indexed="8"/>
        <rFont val="Roboto Regular"/>
      </rPr>
      <t xml:space="preserve"> Ancianos; E: Estudiantes; D: Discapacitados; OT: otros (policía, correo, médicos)</t>
    </r>
  </si>
  <si>
    <r>
      <rPr>
        <b/>
        <sz val="10"/>
        <color indexed="8"/>
        <rFont val="Roboto Regular"/>
      </rPr>
      <t>Nota:</t>
    </r>
    <r>
      <rPr>
        <sz val="10"/>
        <color indexed="8"/>
        <rFont val="Roboto Regular"/>
      </rPr>
      <t xml:space="preserve"> los casilleros coloreados muestran los que tienen servicios de transporte colectivo.</t>
    </r>
  </si>
  <si>
    <t>Volver al índice</t>
  </si>
  <si>
    <r>
      <t xml:space="preserve">Consumos y impactos relativos </t>
    </r>
    <r>
      <rPr>
        <b/>
        <sz val="12"/>
        <color indexed="8"/>
        <rFont val="Roboto Regular"/>
      </rPr>
      <t>por persona</t>
    </r>
    <r>
      <rPr>
        <sz val="12"/>
        <color indexed="8"/>
        <rFont val="Roboto Regular"/>
      </rPr>
      <t xml:space="preserve"> (nivel de ingreso 1 = 1 unidade)</t>
    </r>
  </si>
  <si>
    <t>Recaudación/Costo (%)</t>
  </si>
  <si>
    <t>Subsidios (%)</t>
  </si>
  <si>
    <t>Recaudación (%)</t>
  </si>
  <si>
    <t>Viaje en transporte colectivo (USD)</t>
  </si>
  <si>
    <t>Viaje en auto (USD)</t>
  </si>
  <si>
    <t>Viaje en moto (USD)</t>
  </si>
  <si>
    <r>
      <rPr>
        <b/>
        <sz val="10"/>
        <color indexed="9"/>
        <rFont val="Roboto Regular"/>
      </rPr>
      <t xml:space="preserve">(1) </t>
    </r>
    <r>
      <rPr>
        <sz val="10"/>
        <color indexed="9"/>
        <rFont val="Roboto Regular"/>
      </rPr>
      <t xml:space="preserve">Costo de combustible para automóviles, motos y tarifas para el transporte colectivo. </t>
    </r>
  </si>
  <si>
    <t>(1) R$/més</t>
  </si>
  <si>
    <r>
      <rPr>
        <b/>
        <sz val="10"/>
        <color indexed="9"/>
        <rFont val="Roboto Regular"/>
      </rPr>
      <t xml:space="preserve">(1) </t>
    </r>
    <r>
      <rPr>
        <sz val="10"/>
        <color indexed="9"/>
        <rFont val="Roboto Regular"/>
      </rPr>
      <t xml:space="preserve"> Se refiere a los vehiculos representativos del parque de cada ciudad considerada</t>
    </r>
  </si>
  <si>
    <t>(2)  Impuestos, tasas, mantenimiento</t>
  </si>
  <si>
    <t>(1) Automóviles, motocicletas y taxis de uso privado; costo = combustible para autos y motos y tarifa para taxis</t>
  </si>
  <si>
    <t>(2) Costo = recaudación dividido por cantidad de pasajeros</t>
  </si>
  <si>
    <r>
      <t xml:space="preserve">Transporte individual  </t>
    </r>
    <r>
      <rPr>
        <vertAlign val="superscript"/>
        <sz val="12"/>
        <color indexed="57"/>
        <rFont val="Roboto Regular"/>
      </rPr>
      <t>(1)</t>
    </r>
  </si>
  <si>
    <r>
      <t xml:space="preserve">Transporte colectivo  </t>
    </r>
    <r>
      <rPr>
        <vertAlign val="superscript"/>
        <sz val="12"/>
        <color indexed="57"/>
        <rFont val="Roboto Regular"/>
      </rPr>
      <t>(2)</t>
    </r>
  </si>
  <si>
    <r>
      <t xml:space="preserve">Fijo/vehículo </t>
    </r>
    <r>
      <rPr>
        <vertAlign val="superscript"/>
        <sz val="12"/>
        <color indexed="57"/>
        <rFont val="Roboto Regular"/>
      </rPr>
      <t>(2)</t>
    </r>
    <r>
      <rPr>
        <vertAlign val="superscript"/>
        <sz val="12"/>
        <color indexed="8"/>
        <rFont val="Roboto Regular"/>
      </rPr>
      <t xml:space="preserve"> </t>
    </r>
    <r>
      <rPr>
        <sz val="12"/>
        <color indexed="8"/>
        <rFont val="Roboto Regular"/>
      </rPr>
      <t>(en USD)</t>
    </r>
  </si>
  <si>
    <r>
      <t xml:space="preserve">Ingresos </t>
    </r>
    <r>
      <rPr>
        <vertAlign val="superscript"/>
        <sz val="12"/>
        <color indexed="57"/>
        <rFont val="Roboto Regular"/>
      </rPr>
      <t>(1)</t>
    </r>
  </si>
  <si>
    <r>
      <rPr>
        <b/>
        <sz val="11"/>
        <color indexed="30"/>
        <rFont val="Roboto Regular"/>
      </rPr>
      <t>Gráfico Nº 9:</t>
    </r>
    <r>
      <rPr>
        <sz val="11"/>
        <color indexed="30"/>
        <rFont val="Roboto Regular"/>
      </rPr>
      <t xml:space="preserve"> </t>
    </r>
    <r>
      <rPr>
        <sz val="11"/>
        <color indexed="8"/>
        <rFont val="Roboto Regular"/>
      </rPr>
      <t>Recaudación y subsidios del transporte colectivo en América Latina y Europa</t>
    </r>
  </si>
  <si>
    <r>
      <rPr>
        <b/>
        <sz val="11"/>
        <color rgb="FF155E8F"/>
        <rFont val="Roboto Regular"/>
      </rPr>
      <t>Gráfico Nº 10:</t>
    </r>
    <r>
      <rPr>
        <b/>
        <sz val="11"/>
        <color indexed="30"/>
        <rFont val="Roboto Regular"/>
      </rPr>
      <t xml:space="preserve"> </t>
    </r>
    <r>
      <rPr>
        <sz val="11"/>
        <color indexed="8"/>
        <rFont val="Roboto Regular"/>
      </rPr>
      <t>Costo personal</t>
    </r>
    <r>
      <rPr>
        <sz val="11"/>
        <color indexed="8"/>
        <rFont val="Roboto Regular"/>
      </rPr>
      <t xml:space="preserve"> </t>
    </r>
    <r>
      <rPr>
        <vertAlign val="superscript"/>
        <sz val="11"/>
        <color indexed="57"/>
        <rFont val="Roboto Regular"/>
      </rPr>
      <t>(1)</t>
    </r>
    <r>
      <rPr>
        <sz val="11"/>
        <color indexed="8"/>
        <rFont val="Roboto Regular"/>
      </rPr>
      <t xml:space="preserve"> comparado de un viaje de 9 km en transporte colectivo, auto y moto. En dólares. Año 2007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</si>
  <si>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rFont val="Roboto Regular"/>
      </rPr>
      <t>Elaboración propia, 2009.</t>
    </r>
  </si>
  <si>
    <r>
      <rPr>
        <sz val="12"/>
        <color rgb="FF155E8F"/>
        <rFont val="Wingdings"/>
      </rPr>
      <t></t>
    </r>
    <r>
      <rPr>
        <sz val="12"/>
        <color rgb="FF155E8F"/>
        <rFont val="Roboto Regular"/>
      </rPr>
      <t xml:space="preserve">  Atrás 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</si>
  <si>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OMU (America Latina) y EMTA 2009, (Europa, valores 2006).</t>
    </r>
  </si>
  <si>
    <r>
      <rPr>
        <sz val="12"/>
        <color rgb="FF155E8F"/>
        <rFont val="Wingdings"/>
      </rPr>
      <t xml:space="preserve">  </t>
    </r>
    <r>
      <rPr>
        <sz val="12"/>
        <color rgb="FF155E8F"/>
        <rFont val="Roboto Regular"/>
      </rPr>
      <t xml:space="preserve">Atrás </t>
    </r>
  </si>
  <si>
    <r>
      <t xml:space="preserve">Siguiente   </t>
    </r>
    <r>
      <rPr>
        <sz val="12"/>
        <color rgb="FF155E8F"/>
        <rFont val="Wingdings"/>
      </rPr>
      <t></t>
    </r>
  </si>
  <si>
    <r>
      <rPr>
        <b/>
        <sz val="11"/>
        <color rgb="FF155E8F"/>
        <rFont val="Roboto Regular"/>
      </rPr>
      <t xml:space="preserve">Gráfico Nº 8: </t>
    </r>
    <r>
      <rPr>
        <sz val="11"/>
        <color indexed="8"/>
        <rFont val="Roboto Regular"/>
      </rPr>
      <t>Costos y recaudación del transporte colectivo en Europa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</si>
  <si>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EMTA, 2009.</t>
    </r>
  </si>
  <si>
    <r>
      <t xml:space="preserve">Siguiente  </t>
    </r>
    <r>
      <rPr>
        <sz val="12"/>
        <color rgb="FF155E8F"/>
        <rFont val="Wingdings"/>
      </rPr>
      <t xml:space="preserve"> </t>
    </r>
  </si>
  <si>
    <r>
      <rPr>
        <b/>
        <sz val="11"/>
        <color rgb="FF155E8F"/>
        <rFont val="Roboto Regular"/>
      </rPr>
      <t>Gráfico Nº 7: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Subsidio al transporte colectivo</t>
    </r>
  </si>
  <si>
    <r>
      <rPr>
        <b/>
        <sz val="10"/>
        <color rgb="FF155E8F"/>
        <rFont val="Roboto Regular"/>
      </rPr>
      <t>Fuente:</t>
    </r>
    <r>
      <rPr>
        <b/>
        <sz val="10"/>
        <color indexed="8"/>
        <rFont val="Roboto Regular"/>
      </rPr>
      <t xml:space="preserve"> </t>
    </r>
    <r>
      <rPr>
        <sz val="10"/>
        <color indexed="8"/>
        <rFont val="Roboto Regular"/>
      </rPr>
      <t>elaboración propia, 2009.</t>
    </r>
  </si>
  <si>
    <r>
      <rPr>
        <sz val="12"/>
        <color rgb="FF155E8F"/>
        <rFont val="Wingdings"/>
      </rPr>
      <t xml:space="preserve"> </t>
    </r>
    <r>
      <rPr>
        <sz val="12"/>
        <color rgb="FF155E8F"/>
        <rFont val="Roboto Regular"/>
      </rPr>
      <t xml:space="preserve"> Atrás </t>
    </r>
  </si>
  <si>
    <r>
      <rPr>
        <b/>
        <sz val="11"/>
        <color rgb="FF155E8F"/>
        <rFont val="Roboto Regular"/>
      </rPr>
      <t xml:space="preserve">Gráfico Nº 6: </t>
    </r>
    <r>
      <rPr>
        <sz val="11"/>
        <color indexed="8"/>
        <rFont val="Roboto Regular"/>
      </rPr>
      <t xml:space="preserve">Tarifas básicas </t>
    </r>
    <r>
      <rPr>
        <sz val="11"/>
        <color indexed="10"/>
        <rFont val="Roboto Regular"/>
      </rPr>
      <t>(¿será mínimas?)</t>
    </r>
    <r>
      <rPr>
        <sz val="11"/>
        <color indexed="8"/>
        <rFont val="Roboto Regular"/>
      </rPr>
      <t xml:space="preserve"> en América Latina y Europa</t>
    </r>
  </si>
  <si>
    <r>
      <rPr>
        <b/>
        <sz val="10"/>
        <color rgb="FF155E8F"/>
        <rFont val="Roboto Regular"/>
      </rPr>
      <t xml:space="preserve">Fuente: </t>
    </r>
    <r>
      <rPr>
        <sz val="10"/>
        <color indexed="8"/>
        <rFont val="Roboto Regular"/>
      </rPr>
      <t>OMU (America Latina) y EMTA 2009, (Europa, valores 2006).</t>
    </r>
  </si>
  <si>
    <r>
      <rPr>
        <b/>
        <sz val="11"/>
        <color rgb="FF155E8F"/>
        <rFont val="Roboto Regular"/>
      </rPr>
      <t xml:space="preserve">Gráfico Nº 5: </t>
    </r>
    <r>
      <rPr>
        <sz val="11"/>
        <color indexed="8"/>
        <rFont val="Roboto Regular"/>
      </rPr>
      <t>Tarifas de autobús y salario mínimo. Año 2007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</si>
  <si>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elaboración propia, 2009.</t>
    </r>
  </si>
  <si>
    <r>
      <rPr>
        <b/>
        <sz val="11"/>
        <color rgb="FF155E8F"/>
        <rFont val="Roboto Regular"/>
      </rPr>
      <t xml:space="preserve">Gráfico Nº 4: </t>
    </r>
    <r>
      <rPr>
        <sz val="11"/>
        <color indexed="8"/>
        <rFont val="Roboto Regular"/>
      </rPr>
      <t>Consumo e impacto de la movilidad en São Paulo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</si>
  <si>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Vasconcellos, 2002c.</t>
    </r>
  </si>
  <si>
    <r>
      <rPr>
        <b/>
        <sz val="11"/>
        <color rgb="FF155E8F"/>
        <rFont val="Roboto Regular"/>
      </rPr>
      <t xml:space="preserve">Gráfico Nº 3: </t>
    </r>
    <r>
      <rPr>
        <sz val="11"/>
        <color indexed="8"/>
        <rFont val="Roboto Regular"/>
      </rPr>
      <t>Ingreso de los usuario del transporte colectivo en Buenos Aires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</si>
  <si>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Intrupuba (2006).</t>
    </r>
  </si>
  <si>
    <r>
      <rPr>
        <b/>
        <sz val="11"/>
        <color rgb="FF155E8F"/>
        <rFont val="Roboto Regular"/>
      </rPr>
      <t xml:space="preserve">Gráfico Nº 2: </t>
    </r>
    <r>
      <rPr>
        <sz val="11"/>
        <color indexed="8"/>
        <rFont val="Roboto Regular"/>
      </rPr>
      <t>Costo por viaje. Por tipo de transporte. Año 2007</t>
    </r>
  </si>
  <si>
    <r>
      <rPr>
        <b/>
        <sz val="11"/>
        <color rgb="FF155E8F"/>
        <rFont val="Roboto Regular"/>
      </rPr>
      <t>Gráfico Nº 1:</t>
    </r>
    <r>
      <rPr>
        <b/>
        <sz val="11"/>
        <color indexed="30"/>
        <rFont val="Roboto Regular"/>
      </rPr>
      <t xml:space="preserve"> </t>
    </r>
    <r>
      <rPr>
        <sz val="11"/>
        <color indexed="8"/>
        <rFont val="Roboto Regular"/>
      </rPr>
      <t>Tarifa mínima en el transporte colectivo. Por tipo. Año 2007</t>
    </r>
  </si>
  <si>
    <r>
      <rPr>
        <b/>
        <sz val="11"/>
        <color rgb="FF155E8F"/>
        <rFont val="Roboto Regular"/>
      </rPr>
      <t xml:space="preserve">Cuadro Nº 9: </t>
    </r>
    <r>
      <rPr>
        <sz val="11"/>
        <color indexed="8"/>
        <rFont val="Roboto Regular"/>
      </rPr>
      <t>Costos anuales de las emisiones de gases por tipo de vehículos. En millones de dólares. Año 2007</t>
    </r>
  </si>
  <si>
    <r>
      <rPr>
        <b/>
        <sz val="10"/>
        <color rgb="FF155E8F"/>
        <rFont val="Roboto Regular"/>
      </rPr>
      <t xml:space="preserve">Fuente: </t>
    </r>
    <r>
      <rPr>
        <sz val="10"/>
        <color indexed="8"/>
        <rFont val="Roboto Regular"/>
      </rPr>
      <t>CAF-OMU, 2009</t>
    </r>
  </si>
  <si>
    <r>
      <rPr>
        <b/>
        <sz val="11"/>
        <color rgb="FF155E8F"/>
        <rFont val="Roboto Regular"/>
      </rPr>
      <t>Cuadro Nº 8:</t>
    </r>
    <r>
      <rPr>
        <b/>
        <sz val="11"/>
        <color indexed="30"/>
        <rFont val="Roboto Regular"/>
      </rPr>
      <t xml:space="preserve"> </t>
    </r>
    <r>
      <rPr>
        <sz val="11"/>
        <color indexed="8"/>
        <rFont val="Roboto Regular"/>
      </rPr>
      <t>Recaudación y subsidios del transporte colectivo. Año 2007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</si>
  <si>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CAF-OMU, 2009</t>
    </r>
  </si>
  <si>
    <r>
      <rPr>
        <b/>
        <sz val="11"/>
        <color rgb="FF155E8F"/>
        <rFont val="Roboto Regular"/>
      </rPr>
      <t xml:space="preserve">Cuadro Nº 7: </t>
    </r>
    <r>
      <rPr>
        <sz val="11"/>
        <color indexed="8"/>
        <rFont val="Roboto Regular"/>
      </rPr>
      <t>Subsidios declarados en el transporte colectivo. En millones de dólares/año. Año 2007</t>
    </r>
  </si>
  <si>
    <r>
      <rPr>
        <b/>
        <sz val="11"/>
        <color rgb="FF155E8F"/>
        <rFont val="Roboto Regular"/>
      </rPr>
      <t>Cuadro Nº 6:</t>
    </r>
    <r>
      <rPr>
        <sz val="11"/>
        <color indexed="30"/>
        <rFont val="Roboto Regular"/>
      </rPr>
      <t xml:space="preserve"> </t>
    </r>
    <r>
      <rPr>
        <sz val="11"/>
        <color indexed="8"/>
        <rFont val="Roboto Regular"/>
      </rPr>
      <t>Peso relativo de la tarifa de buses en los salarios. Año 2007</t>
    </r>
  </si>
  <si>
    <r>
      <rPr>
        <b/>
        <sz val="11"/>
        <color rgb="FF155E8F"/>
        <rFont val="Roboto Regular"/>
      </rPr>
      <t xml:space="preserve">Cuadro Nº 5: </t>
    </r>
    <r>
      <rPr>
        <sz val="11"/>
        <color indexed="8"/>
        <rFont val="Roboto Regular"/>
      </rPr>
      <t xml:space="preserve">Costos fijos anuales del automóvil promedio </t>
    </r>
    <r>
      <rPr>
        <vertAlign val="superscript"/>
        <sz val="11"/>
        <color indexed="57"/>
        <rFont val="Roboto Regular"/>
      </rPr>
      <t>(1)</t>
    </r>
    <r>
      <rPr>
        <sz val="11"/>
        <color indexed="8"/>
        <rFont val="Roboto Regular"/>
      </rPr>
      <t>. Año 2007</t>
    </r>
  </si>
  <si>
    <r>
      <rPr>
        <b/>
        <sz val="10"/>
        <color rgb="FF155E8F"/>
        <rFont val="Roboto Regular"/>
      </rPr>
      <t xml:space="preserve">Fuente: </t>
    </r>
    <r>
      <rPr>
        <sz val="10"/>
        <color indexed="8"/>
        <rFont val="Roboto Regular"/>
      </rPr>
      <t>CAF-OMU, 2009</t>
    </r>
  </si>
  <si>
    <r>
      <rPr>
        <b/>
        <sz val="11"/>
        <color rgb="FF155E8F"/>
        <rFont val="Roboto Regular"/>
      </rPr>
      <t xml:space="preserve">Cuadro Nº 4: </t>
    </r>
    <r>
      <rPr>
        <sz val="11"/>
        <color indexed="8"/>
        <rFont val="Roboto Regular"/>
      </rPr>
      <t>Gasto por viaje en transporte colectivo e individual. Año 2007</t>
    </r>
  </si>
  <si>
    <r>
      <rPr>
        <b/>
        <sz val="11"/>
        <color rgb="FF155E8F"/>
        <rFont val="Roboto Regular"/>
      </rPr>
      <t xml:space="preserve">Cuadro Nº 3: </t>
    </r>
    <r>
      <rPr>
        <sz val="11"/>
        <color indexed="8"/>
        <rFont val="Roboto Regular"/>
      </rPr>
      <t xml:space="preserve">Gastos anuales en transporte por habitante. En dólares/habitante. Año 2007 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</si>
  <si>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CAF-OMU, 2009</t>
    </r>
  </si>
  <si>
    <r>
      <rPr>
        <b/>
        <sz val="11"/>
        <color rgb="FF155E8F"/>
        <rFont val="Roboto Regular"/>
      </rPr>
      <t xml:space="preserve">Cuadro Nº 2.b: </t>
    </r>
    <r>
      <rPr>
        <sz val="11"/>
        <color indexed="8"/>
        <rFont val="Roboto Regular"/>
      </rPr>
      <t>Descuentos en las tarifas. Por categoria de usuario. Año 2007</t>
    </r>
  </si>
  <si>
    <r>
      <rPr>
        <b/>
        <sz val="11"/>
        <color rgb="FF155E8F"/>
        <rFont val="Roboto Regular"/>
      </rPr>
      <t xml:space="preserve">Cuadro Nº 2.a: </t>
    </r>
    <r>
      <rPr>
        <sz val="11"/>
        <color indexed="8"/>
        <rFont val="Roboto Regular"/>
      </rPr>
      <t>Descuentos disponibles en las tarifas de los servicios de transporte colectivo. Año 2007</t>
    </r>
  </si>
  <si>
    <r>
      <rPr>
        <b/>
        <sz val="10"/>
        <color rgb="FF155E8F"/>
        <rFont val="Roboto Regular"/>
      </rPr>
      <t>Fuente:</t>
    </r>
    <r>
      <rPr>
        <b/>
        <sz val="10"/>
        <color indexed="30"/>
        <rFont val="Roboto Regular"/>
      </rPr>
      <t xml:space="preserve"> </t>
    </r>
    <r>
      <rPr>
        <sz val="10"/>
        <color indexed="8"/>
        <rFont val="Roboto Regular"/>
      </rPr>
      <t>CAF-OMU, 2009</t>
    </r>
  </si>
  <si>
    <r>
      <rPr>
        <b/>
        <sz val="11"/>
        <color rgb="FF155E8F"/>
        <rFont val="Roboto Regular"/>
      </rPr>
      <t xml:space="preserve">Cuadro Nº 1: </t>
    </r>
    <r>
      <rPr>
        <sz val="11"/>
        <color indexed="8"/>
        <rFont val="Roboto Regular"/>
      </rPr>
      <t>Tarifas mínimas de los principales servicios de transporte colectivo. En dólares. Año 2007</t>
    </r>
  </si>
  <si>
    <t xml:space="preserve">Observatorio de Movilidad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</si>
</sst>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.00_ ;_ * \-#,##0.00_ ;_ * &quot;-&quot;??_ ;_ @_ "/>
    <numFmt numFmtId="165" formatCode="_(* #,##0_);_(* \(#,##0\);_(* &quot;-&quot;_);_(@_)"/>
    <numFmt numFmtId="166" formatCode="_(* #,##0.00_);_(* \(#,##0.00\);_(* &quot;-&quot;??_);_(@_)"/>
    <numFmt numFmtId="167" formatCode="#,##0.0"/>
    <numFmt numFmtId="168" formatCode="0.0"/>
    <numFmt numFmtId="169" formatCode="0_);\(0\)"/>
    <numFmt numFmtId="170" formatCode="0.0%"/>
  </numFmts>
  <fonts count="65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8"/>
      <name val="Roboto Regular"/>
    </font>
    <font>
      <b/>
      <sz val="12"/>
      <name val="Roboto Regular"/>
    </font>
    <font>
      <sz val="11"/>
      <color indexed="8"/>
      <name val="Roboto Regular"/>
    </font>
    <font>
      <b/>
      <sz val="11"/>
      <color indexed="8"/>
      <name val="Roboto Regular"/>
    </font>
    <font>
      <vertAlign val="superscript"/>
      <sz val="11"/>
      <color indexed="8"/>
      <name val="Roboto Regular"/>
    </font>
    <font>
      <sz val="10"/>
      <name val="Roboto Regular"/>
    </font>
    <font>
      <sz val="10"/>
      <color indexed="8"/>
      <name val="Roboto Regular"/>
    </font>
    <font>
      <sz val="9"/>
      <name val="Roboto Regular"/>
    </font>
    <font>
      <b/>
      <sz val="11"/>
      <color indexed="30"/>
      <name val="Roboto Regular"/>
    </font>
    <font>
      <sz val="12"/>
      <name val="Roboto Regular"/>
    </font>
    <font>
      <b/>
      <sz val="10"/>
      <name val="Roboto Regular"/>
    </font>
    <font>
      <b/>
      <sz val="10"/>
      <color indexed="8"/>
      <name val="Roboto Regular"/>
    </font>
    <font>
      <sz val="10"/>
      <color indexed="8"/>
      <name val="Roboto Regular"/>
    </font>
    <font>
      <sz val="11"/>
      <name val="Roboto Regular"/>
    </font>
    <font>
      <sz val="11"/>
      <color indexed="10"/>
      <name val="Roboto Regular"/>
    </font>
    <font>
      <b/>
      <sz val="11"/>
      <color indexed="14"/>
      <name val="Roboto Regular"/>
    </font>
    <font>
      <b/>
      <sz val="12"/>
      <color indexed="8"/>
      <name val="Roboto Regular"/>
    </font>
    <font>
      <b/>
      <sz val="12"/>
      <color indexed="12"/>
      <name val="Roboto Regular"/>
    </font>
    <font>
      <sz val="11"/>
      <color indexed="30"/>
      <name val="Roboto Regular"/>
    </font>
    <font>
      <b/>
      <sz val="11"/>
      <name val="Roboto Regular"/>
    </font>
    <font>
      <vertAlign val="superscript"/>
      <sz val="10"/>
      <name val="Roboto Regular"/>
    </font>
    <font>
      <sz val="12"/>
      <color indexed="8"/>
      <name val="Roboto Regular"/>
    </font>
    <font>
      <u/>
      <sz val="11"/>
      <color indexed="12"/>
      <name val="Calibri"/>
      <family val="2"/>
    </font>
    <font>
      <vertAlign val="superscript"/>
      <sz val="12"/>
      <color indexed="8"/>
      <name val="Roboto Regular"/>
    </font>
    <font>
      <sz val="10"/>
      <color indexed="9"/>
      <name val="Roboto Regular"/>
    </font>
    <font>
      <b/>
      <sz val="10"/>
      <color indexed="9"/>
      <name val="Roboto Regular"/>
    </font>
    <font>
      <b/>
      <sz val="10"/>
      <color indexed="30"/>
      <name val="Roboto Regular"/>
    </font>
    <font>
      <vertAlign val="superscript"/>
      <sz val="12"/>
      <color indexed="57"/>
      <name val="Roboto Regular"/>
    </font>
    <font>
      <vertAlign val="superscript"/>
      <sz val="11"/>
      <color indexed="57"/>
      <name val="Roboto Regula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155E89"/>
      <name val="Roboto Regular"/>
    </font>
    <font>
      <sz val="24"/>
      <color rgb="FF155E8F"/>
      <name val="Arial"/>
      <family val="2"/>
    </font>
    <font>
      <sz val="11"/>
      <color theme="1"/>
      <name val="Roboto Regular"/>
    </font>
    <font>
      <sz val="9"/>
      <color theme="1"/>
      <name val="Roboto Regular"/>
    </font>
    <font>
      <u/>
      <sz val="10"/>
      <color theme="10"/>
      <name val="Roboto Regular"/>
    </font>
    <font>
      <sz val="12"/>
      <color theme="1"/>
      <name val="Roboto Regular"/>
    </font>
    <font>
      <sz val="14"/>
      <color rgb="FF155E8F"/>
      <name val="Roboto Regular"/>
    </font>
    <font>
      <sz val="16"/>
      <color rgb="FF155E8F"/>
      <name val="Roboto Regular"/>
    </font>
    <font>
      <sz val="12"/>
      <color rgb="FF00B0F0"/>
      <name val="Roboto Regular"/>
    </font>
    <font>
      <b/>
      <sz val="11"/>
      <color theme="1"/>
      <name val="Roboto Regular"/>
    </font>
    <font>
      <sz val="10"/>
      <color theme="1"/>
      <name val="Roboto Regular"/>
    </font>
    <font>
      <sz val="11"/>
      <color rgb="FFFF0000"/>
      <name val="Roboto Regular"/>
    </font>
    <font>
      <sz val="28"/>
      <color rgb="FF155E89"/>
      <name val="Roboto Regular"/>
    </font>
    <font>
      <b/>
      <sz val="12"/>
      <color theme="1"/>
      <name val="Roboto Regular"/>
    </font>
    <font>
      <b/>
      <sz val="11"/>
      <color rgb="FFFF0000"/>
      <name val="Roboto Regular"/>
    </font>
    <font>
      <sz val="11"/>
      <color theme="4"/>
      <name val="Roboto Regular"/>
    </font>
    <font>
      <sz val="12"/>
      <color theme="0"/>
      <name val="Roboto Regular"/>
    </font>
    <font>
      <b/>
      <sz val="12"/>
      <color theme="0"/>
      <name val="Roboto Regular"/>
    </font>
    <font>
      <b/>
      <sz val="12"/>
      <color rgb="FF00B0F0"/>
      <name val="Roboto Regular"/>
    </font>
    <font>
      <u/>
      <sz val="12"/>
      <color theme="10"/>
      <name val="Roboto Regular"/>
    </font>
    <font>
      <sz val="16"/>
      <color theme="0"/>
      <name val="Roboto Regular"/>
    </font>
    <font>
      <u/>
      <sz val="12"/>
      <color rgb="FF0000D4"/>
      <name val="Roboto Regular"/>
    </font>
    <font>
      <sz val="10"/>
      <color theme="0"/>
      <name val="Roboto Regular"/>
    </font>
    <font>
      <vertAlign val="superscript"/>
      <sz val="10"/>
      <color theme="0"/>
      <name val="Roboto Regular"/>
    </font>
    <font>
      <b/>
      <sz val="11"/>
      <color rgb="FF155E8F"/>
      <name val="Roboto Regular"/>
    </font>
    <font>
      <b/>
      <sz val="10"/>
      <color rgb="FF155E8F"/>
      <name val="Roboto Regular"/>
    </font>
    <font>
      <sz val="10"/>
      <color rgb="FF155E8F"/>
      <name val="Roboto Regular"/>
    </font>
    <font>
      <sz val="12"/>
      <color rgb="FF155E8F"/>
      <name val="Roboto Regular"/>
    </font>
    <font>
      <sz val="12"/>
      <color rgb="FF155E8F"/>
      <name val="Wingdings"/>
    </font>
    <font>
      <sz val="11"/>
      <color rgb="FF155E8F"/>
      <name val="Roboto Regula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8F3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DFCF5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6F5ED"/>
        <bgColor indexed="64"/>
      </patternFill>
    </fill>
    <fill>
      <patternFill patternType="solid">
        <fgColor rgb="FF155E89"/>
        <bgColor indexed="64"/>
      </patternFill>
    </fill>
    <fill>
      <patternFill patternType="solid">
        <fgColor rgb="FF48AA43"/>
        <bgColor indexed="64"/>
      </patternFill>
    </fill>
  </fills>
  <borders count="7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</borders>
  <cellStyleXfs count="15"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3" borderId="0">
      <alignment horizontal="left" vertical="center" indent="2"/>
    </xf>
    <xf numFmtId="0" fontId="36" fillId="4" borderId="0" applyBorder="0" applyAlignment="0" applyProtection="0">
      <alignment horizontal="center"/>
    </xf>
  </cellStyleXfs>
  <cellXfs count="210">
    <xf numFmtId="0" fontId="0" fillId="0" borderId="0" xfId="0"/>
    <xf numFmtId="0" fontId="37" fillId="0" borderId="0" xfId="0" applyFont="1" applyFill="1"/>
    <xf numFmtId="0" fontId="37" fillId="0" borderId="0" xfId="0" applyFont="1"/>
    <xf numFmtId="0" fontId="38" fillId="0" borderId="0" xfId="0" applyFont="1"/>
    <xf numFmtId="0" fontId="39" fillId="0" borderId="0" xfId="1" applyFont="1" applyAlignment="1" applyProtection="1"/>
    <xf numFmtId="0" fontId="4" fillId="0" borderId="0" xfId="0" applyFont="1" applyFill="1" applyAlignment="1"/>
    <xf numFmtId="0" fontId="37" fillId="3" borderId="0" xfId="0" applyFont="1" applyFill="1"/>
    <xf numFmtId="0" fontId="37" fillId="3" borderId="0" xfId="0" applyFont="1" applyFill="1" applyAlignment="1">
      <alignment vertical="center"/>
    </xf>
    <xf numFmtId="168" fontId="40" fillId="0" borderId="1" xfId="0" applyNumberFormat="1" applyFont="1" applyBorder="1" applyAlignment="1">
      <alignment horizontal="right" vertical="center"/>
    </xf>
    <xf numFmtId="0" fontId="35" fillId="0" borderId="1" xfId="0" applyFont="1" applyBorder="1" applyAlignment="1">
      <alignment horizontal="left" vertical="center" indent="1"/>
    </xf>
    <xf numFmtId="0" fontId="35" fillId="5" borderId="1" xfId="0" applyFont="1" applyFill="1" applyBorder="1" applyAlignment="1">
      <alignment horizontal="left" vertical="center" indent="1"/>
    </xf>
    <xf numFmtId="168" fontId="40" fillId="5" borderId="1" xfId="0" applyNumberFormat="1" applyFont="1" applyFill="1" applyBorder="1" applyAlignment="1">
      <alignment horizontal="right" vertical="center"/>
    </xf>
    <xf numFmtId="0" fontId="0" fillId="3" borderId="0" xfId="0" applyFill="1"/>
    <xf numFmtId="0" fontId="8" fillId="3" borderId="0" xfId="0" applyFont="1" applyFill="1" applyBorder="1"/>
    <xf numFmtId="0" fontId="41" fillId="6" borderId="0" xfId="0" applyFont="1" applyFill="1" applyAlignment="1">
      <alignment vertical="center" wrapText="1"/>
    </xf>
    <xf numFmtId="0" fontId="42" fillId="3" borderId="0" xfId="14" applyFont="1" applyFill="1" applyBorder="1" applyAlignment="1">
      <alignment vertical="center"/>
    </xf>
    <xf numFmtId="0" fontId="5" fillId="0" borderId="0" xfId="0" applyFont="1"/>
    <xf numFmtId="9" fontId="37" fillId="0" borderId="0" xfId="10" applyFont="1" applyFill="1" applyAlignment="1">
      <alignment horizontal="center"/>
    </xf>
    <xf numFmtId="0" fontId="37" fillId="0" borderId="0" xfId="0" applyFont="1" applyAlignment="1">
      <alignment vertical="center"/>
    </xf>
    <xf numFmtId="1" fontId="40" fillId="0" borderId="1" xfId="0" applyNumberFormat="1" applyFont="1" applyBorder="1" applyAlignment="1">
      <alignment horizontal="right" vertical="center"/>
    </xf>
    <xf numFmtId="1" fontId="40" fillId="5" borderId="1" xfId="0" applyNumberFormat="1" applyFont="1" applyFill="1" applyBorder="1" applyAlignment="1">
      <alignment horizontal="right" vertical="center"/>
    </xf>
    <xf numFmtId="9" fontId="40" fillId="7" borderId="0" xfId="10" applyFont="1" applyFill="1" applyAlignment="1">
      <alignment horizontal="center"/>
    </xf>
    <xf numFmtId="0" fontId="37" fillId="0" borderId="0" xfId="0" applyFont="1" applyAlignment="1">
      <alignment horizontal="center" vertical="center"/>
    </xf>
    <xf numFmtId="0" fontId="16" fillId="0" borderId="0" xfId="0" applyFont="1"/>
    <xf numFmtId="1" fontId="43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41" fillId="6" borderId="0" xfId="0" applyFont="1" applyFill="1" applyAlignment="1">
      <alignment horizontal="right" vertical="center" wrapText="1"/>
    </xf>
    <xf numFmtId="1" fontId="43" fillId="5" borderId="1" xfId="0" applyNumberFormat="1" applyFont="1" applyFill="1" applyBorder="1" applyAlignment="1">
      <alignment horizontal="right" vertical="center"/>
    </xf>
    <xf numFmtId="0" fontId="6" fillId="0" borderId="0" xfId="0" applyFont="1"/>
    <xf numFmtId="0" fontId="44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169" fontId="43" fillId="0" borderId="1" xfId="0" applyNumberFormat="1" applyFont="1" applyBorder="1" applyAlignment="1">
      <alignment horizontal="right" vertical="center"/>
    </xf>
    <xf numFmtId="3" fontId="35" fillId="0" borderId="1" xfId="0" applyNumberFormat="1" applyFont="1" applyBorder="1" applyAlignment="1">
      <alignment horizontal="left" vertical="center" indent="1"/>
    </xf>
    <xf numFmtId="0" fontId="43" fillId="5" borderId="1" xfId="0" applyFont="1" applyFill="1" applyBorder="1" applyAlignment="1">
      <alignment horizontal="right" vertical="center"/>
    </xf>
    <xf numFmtId="169" fontId="43" fillId="5" borderId="1" xfId="0" applyNumberFormat="1" applyFont="1" applyFill="1" applyBorder="1" applyAlignment="1">
      <alignment horizontal="right" vertical="center"/>
    </xf>
    <xf numFmtId="3" fontId="35" fillId="5" borderId="1" xfId="0" applyNumberFormat="1" applyFont="1" applyFill="1" applyBorder="1" applyAlignment="1">
      <alignment horizontal="left" vertical="center" indent="1"/>
    </xf>
    <xf numFmtId="0" fontId="45" fillId="0" borderId="0" xfId="0" applyFont="1"/>
    <xf numFmtId="0" fontId="46" fillId="0" borderId="0" xfId="0" applyFont="1"/>
    <xf numFmtId="168" fontId="43" fillId="0" borderId="1" xfId="0" applyNumberFormat="1" applyFont="1" applyBorder="1" applyAlignment="1">
      <alignment horizontal="right" vertical="center"/>
    </xf>
    <xf numFmtId="168" fontId="43" fillId="5" borderId="1" xfId="0" applyNumberFormat="1" applyFont="1" applyFill="1" applyBorder="1" applyAlignment="1">
      <alignment horizontal="right" vertical="center"/>
    </xf>
    <xf numFmtId="2" fontId="4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7" fillId="0" borderId="0" xfId="0" applyFont="1" applyAlignment="1">
      <alignment vertical="center"/>
    </xf>
    <xf numFmtId="0" fontId="45" fillId="0" borderId="0" xfId="0" applyFont="1" applyBorder="1"/>
    <xf numFmtId="0" fontId="40" fillId="0" borderId="1" xfId="0" applyFont="1" applyBorder="1" applyAlignment="1">
      <alignment horizontal="right"/>
    </xf>
    <xf numFmtId="0" fontId="40" fillId="0" borderId="1" xfId="0" applyFont="1" applyBorder="1" applyAlignment="1">
      <alignment horizontal="right" vertical="center"/>
    </xf>
    <xf numFmtId="0" fontId="40" fillId="5" borderId="1" xfId="0" applyFont="1" applyFill="1" applyBorder="1" applyAlignment="1">
      <alignment horizontal="right" vertical="center"/>
    </xf>
    <xf numFmtId="0" fontId="48" fillId="0" borderId="0" xfId="0" applyFont="1" applyAlignme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6" fillId="0" borderId="0" xfId="0" applyFont="1" applyAlignment="1"/>
    <xf numFmtId="0" fontId="40" fillId="5" borderId="1" xfId="0" applyFont="1" applyFill="1" applyBorder="1" applyAlignment="1">
      <alignment horizontal="right"/>
    </xf>
    <xf numFmtId="0" fontId="35" fillId="0" borderId="1" xfId="0" applyFont="1" applyBorder="1" applyAlignment="1">
      <alignment horizontal="left" indent="1"/>
    </xf>
    <xf numFmtId="0" fontId="35" fillId="5" borderId="1" xfId="0" applyFont="1" applyFill="1" applyBorder="1" applyAlignment="1">
      <alignment horizontal="left" indent="1"/>
    </xf>
    <xf numFmtId="0" fontId="18" fillId="0" borderId="0" xfId="0" applyFont="1"/>
    <xf numFmtId="0" fontId="49" fillId="0" borderId="0" xfId="0" applyFont="1"/>
    <xf numFmtId="0" fontId="50" fillId="0" borderId="0" xfId="0" applyFont="1"/>
    <xf numFmtId="3" fontId="40" fillId="5" borderId="1" xfId="0" applyNumberFormat="1" applyFont="1" applyFill="1" applyBorder="1" applyAlignment="1">
      <alignment horizontal="right" vertical="center"/>
    </xf>
    <xf numFmtId="0" fontId="14" fillId="0" borderId="0" xfId="0" applyFont="1" applyFill="1" applyBorder="1"/>
    <xf numFmtId="3" fontId="14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/>
    <xf numFmtId="167" fontId="37" fillId="0" borderId="0" xfId="0" applyNumberFormat="1" applyFont="1" applyFill="1" applyAlignment="1">
      <alignment horizontal="center"/>
    </xf>
    <xf numFmtId="170" fontId="37" fillId="0" borderId="0" xfId="10" applyNumberFormat="1" applyFont="1" applyFill="1" applyAlignment="1">
      <alignment horizontal="center"/>
    </xf>
    <xf numFmtId="3" fontId="43" fillId="0" borderId="1" xfId="0" applyNumberFormat="1" applyFont="1" applyFill="1" applyBorder="1" applyAlignment="1">
      <alignment horizontal="right" vertical="center"/>
    </xf>
    <xf numFmtId="3" fontId="43" fillId="5" borderId="1" xfId="0" applyNumberFormat="1" applyFont="1" applyFill="1" applyBorder="1" applyAlignment="1">
      <alignment horizontal="right" vertical="center"/>
    </xf>
    <xf numFmtId="170" fontId="51" fillId="8" borderId="1" xfId="10" applyNumberFormat="1" applyFont="1" applyFill="1" applyBorder="1" applyAlignment="1">
      <alignment horizontal="right" vertical="center"/>
    </xf>
    <xf numFmtId="170" fontId="52" fillId="8" borderId="1" xfId="10" applyNumberFormat="1" applyFont="1" applyFill="1" applyBorder="1" applyAlignment="1">
      <alignment horizontal="right" vertical="center"/>
    </xf>
    <xf numFmtId="167" fontId="40" fillId="0" borderId="1" xfId="0" applyNumberFormat="1" applyFont="1" applyFill="1" applyBorder="1" applyAlignment="1">
      <alignment horizontal="right" vertical="center"/>
    </xf>
    <xf numFmtId="167" fontId="40" fillId="5" borderId="1" xfId="0" applyNumberFormat="1" applyFont="1" applyFill="1" applyBorder="1" applyAlignment="1">
      <alignment horizontal="right" vertical="center"/>
    </xf>
    <xf numFmtId="167" fontId="40" fillId="0" borderId="2" xfId="0" applyNumberFormat="1" applyFont="1" applyFill="1" applyBorder="1" applyAlignment="1">
      <alignment horizontal="right" vertical="center"/>
    </xf>
    <xf numFmtId="167" fontId="40" fillId="9" borderId="1" xfId="0" applyNumberFormat="1" applyFont="1" applyFill="1" applyBorder="1" applyAlignment="1">
      <alignment horizontal="right" vertical="center"/>
    </xf>
    <xf numFmtId="167" fontId="40" fillId="5" borderId="2" xfId="0" applyNumberFormat="1" applyFont="1" applyFill="1" applyBorder="1" applyAlignment="1">
      <alignment horizontal="right" vertical="center"/>
    </xf>
    <xf numFmtId="0" fontId="13" fillId="0" borderId="0" xfId="0" applyFont="1" applyAlignment="1"/>
    <xf numFmtId="167" fontId="8" fillId="0" borderId="0" xfId="0" applyNumberFormat="1" applyFont="1"/>
    <xf numFmtId="0" fontId="10" fillId="0" borderId="0" xfId="0" applyFont="1"/>
    <xf numFmtId="0" fontId="48" fillId="0" borderId="0" xfId="0" applyFont="1" applyAlignment="1">
      <alignment vertical="center"/>
    </xf>
    <xf numFmtId="167" fontId="43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167" fontId="43" fillId="5" borderId="1" xfId="0" applyNumberFormat="1" applyFont="1" applyFill="1" applyBorder="1" applyAlignment="1">
      <alignment horizontal="right" vertical="center"/>
    </xf>
    <xf numFmtId="0" fontId="12" fillId="5" borderId="1" xfId="0" applyFont="1" applyFill="1" applyBorder="1" applyAlignment="1">
      <alignment horizontal="right" vertical="center"/>
    </xf>
    <xf numFmtId="0" fontId="13" fillId="0" borderId="0" xfId="0" applyFont="1"/>
    <xf numFmtId="168" fontId="4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168" fontId="4" fillId="5" borderId="1" xfId="0" applyNumberFormat="1" applyFont="1" applyFill="1" applyBorder="1" applyAlignment="1">
      <alignment horizontal="right" vertical="center"/>
    </xf>
    <xf numFmtId="0" fontId="22" fillId="0" borderId="0" xfId="0" applyFont="1"/>
    <xf numFmtId="168" fontId="16" fillId="0" borderId="0" xfId="0" applyNumberFormat="1" applyFont="1"/>
    <xf numFmtId="0" fontId="23" fillId="0" borderId="0" xfId="0" applyFont="1"/>
    <xf numFmtId="0" fontId="8" fillId="0" borderId="0" xfId="0" applyFont="1" applyAlignment="1">
      <alignment horizontal="center" vertical="center"/>
    </xf>
    <xf numFmtId="168" fontId="43" fillId="3" borderId="1" xfId="0" applyNumberFormat="1" applyFont="1" applyFill="1" applyBorder="1" applyAlignment="1">
      <alignment horizontal="right" vertical="center"/>
    </xf>
    <xf numFmtId="0" fontId="3" fillId="0" borderId="0" xfId="0" applyFont="1"/>
    <xf numFmtId="167" fontId="37" fillId="0" borderId="0" xfId="0" applyNumberFormat="1" applyFont="1" applyBorder="1" applyAlignment="1">
      <alignment horizontal="right"/>
    </xf>
    <xf numFmtId="0" fontId="37" fillId="0" borderId="0" xfId="0" applyFont="1" applyBorder="1"/>
    <xf numFmtId="0" fontId="7" fillId="0" borderId="0" xfId="0" applyFont="1"/>
    <xf numFmtId="167" fontId="37" fillId="0" borderId="0" xfId="0" applyNumberFormat="1" applyFont="1" applyBorder="1"/>
    <xf numFmtId="3" fontId="53" fillId="0" borderId="1" xfId="0" applyNumberFormat="1" applyFont="1" applyBorder="1" applyAlignment="1">
      <alignment horizontal="right" vertical="center"/>
    </xf>
    <xf numFmtId="3" fontId="53" fillId="5" borderId="1" xfId="0" applyNumberFormat="1" applyFont="1" applyFill="1" applyBorder="1" applyAlignment="1">
      <alignment horizontal="right" vertical="center"/>
    </xf>
    <xf numFmtId="3" fontId="45" fillId="0" borderId="0" xfId="0" applyNumberFormat="1" applyFont="1"/>
    <xf numFmtId="0" fontId="6" fillId="0" borderId="0" xfId="0" applyFont="1" applyAlignment="1">
      <alignment vertical="center"/>
    </xf>
    <xf numFmtId="167" fontId="40" fillId="0" borderId="1" xfId="0" applyNumberFormat="1" applyFont="1" applyFill="1" applyBorder="1" applyAlignment="1">
      <alignment horizontal="center" vertical="center"/>
    </xf>
    <xf numFmtId="167" fontId="40" fillId="10" borderId="1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167" fontId="40" fillId="2" borderId="1" xfId="0" applyNumberFormat="1" applyFont="1" applyFill="1" applyBorder="1" applyAlignment="1">
      <alignment horizontal="center" vertical="center"/>
    </xf>
    <xf numFmtId="167" fontId="40" fillId="5" borderId="1" xfId="0" applyNumberFormat="1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/>
    </xf>
    <xf numFmtId="167" fontId="12" fillId="11" borderId="1" xfId="0" applyNumberFormat="1" applyFont="1" applyFill="1" applyBorder="1" applyAlignment="1">
      <alignment horizontal="center" vertical="center"/>
    </xf>
    <xf numFmtId="167" fontId="40" fillId="11" borderId="1" xfId="0" applyNumberFormat="1" applyFont="1" applyFill="1" applyBorder="1" applyAlignment="1">
      <alignment horizontal="center" vertical="center"/>
    </xf>
    <xf numFmtId="3" fontId="37" fillId="0" borderId="0" xfId="0" applyNumberFormat="1" applyFont="1"/>
    <xf numFmtId="0" fontId="48" fillId="0" borderId="0" xfId="0" applyFont="1" applyAlignment="1">
      <alignment vertical="center" wrapText="1"/>
    </xf>
    <xf numFmtId="3" fontId="37" fillId="3" borderId="0" xfId="0" applyNumberFormat="1" applyFont="1" applyFill="1"/>
    <xf numFmtId="0" fontId="8" fillId="0" borderId="0" xfId="0" applyFont="1" applyFill="1"/>
    <xf numFmtId="0" fontId="45" fillId="0" borderId="0" xfId="0" applyFont="1" applyAlignment="1">
      <alignment horizontal="left"/>
    </xf>
    <xf numFmtId="0" fontId="16" fillId="0" borderId="0" xfId="0" applyFont="1" applyFill="1"/>
    <xf numFmtId="167" fontId="43" fillId="0" borderId="1" xfId="0" applyNumberFormat="1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left" vertical="center" inden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54" fillId="0" borderId="0" xfId="1" applyFont="1" applyBorder="1" applyAlignment="1" applyProtection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5" borderId="1" xfId="0" applyFont="1" applyFill="1" applyBorder="1" applyAlignment="1">
      <alignment horizontal="center" vertical="center" wrapText="1"/>
    </xf>
    <xf numFmtId="0" fontId="40" fillId="12" borderId="3" xfId="0" applyFont="1" applyFill="1" applyBorder="1" applyAlignment="1">
      <alignment horizontal="center" vertical="center" wrapText="1"/>
    </xf>
    <xf numFmtId="0" fontId="40" fillId="1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35" fillId="3" borderId="0" xfId="13">
      <alignment horizontal="left" vertical="center" indent="2"/>
    </xf>
    <xf numFmtId="0" fontId="35" fillId="3" borderId="0" xfId="13" applyAlignment="1">
      <alignment vertical="center"/>
    </xf>
    <xf numFmtId="0" fontId="22" fillId="0" borderId="0" xfId="0" applyFont="1" applyAlignment="1">
      <alignment vertical="center"/>
    </xf>
    <xf numFmtId="0" fontId="55" fillId="3" borderId="0" xfId="2" applyFont="1" applyFill="1" applyAlignment="1" applyProtection="1">
      <alignment vertical="center"/>
    </xf>
    <xf numFmtId="0" fontId="48" fillId="13" borderId="1" xfId="0" applyFont="1" applyFill="1" applyBorder="1" applyAlignment="1">
      <alignment horizontal="center" vertical="center"/>
    </xf>
    <xf numFmtId="168" fontId="53" fillId="13" borderId="1" xfId="0" applyNumberFormat="1" applyFont="1" applyFill="1" applyBorder="1" applyAlignment="1">
      <alignment horizontal="right" vertical="center"/>
    </xf>
    <xf numFmtId="0" fontId="19" fillId="13" borderId="1" xfId="0" applyFont="1" applyFill="1" applyBorder="1" applyAlignment="1">
      <alignment horizontal="center" vertical="center"/>
    </xf>
    <xf numFmtId="3" fontId="19" fillId="13" borderId="1" xfId="0" applyNumberFormat="1" applyFont="1" applyFill="1" applyBorder="1" applyAlignment="1">
      <alignment horizontal="right" vertical="center"/>
    </xf>
    <xf numFmtId="167" fontId="19" fillId="13" borderId="1" xfId="0" applyNumberFormat="1" applyFont="1" applyFill="1" applyBorder="1" applyAlignment="1">
      <alignment horizontal="right" vertical="center"/>
    </xf>
    <xf numFmtId="167" fontId="53" fillId="13" borderId="1" xfId="0" applyNumberFormat="1" applyFont="1" applyFill="1" applyBorder="1" applyAlignment="1">
      <alignment horizontal="right" vertical="center"/>
    </xf>
    <xf numFmtId="0" fontId="40" fillId="14" borderId="1" xfId="0" applyFont="1" applyFill="1" applyBorder="1" applyAlignment="1">
      <alignment horizontal="center" vertical="center" wrapText="1"/>
    </xf>
    <xf numFmtId="0" fontId="40" fillId="14" borderId="1" xfId="0" applyFont="1" applyFill="1" applyBorder="1" applyAlignment="1">
      <alignment horizontal="center" vertical="center"/>
    </xf>
    <xf numFmtId="0" fontId="40" fillId="14" borderId="2" xfId="0" applyFont="1" applyFill="1" applyBorder="1" applyAlignment="1">
      <alignment horizontal="center" vertical="center" wrapText="1"/>
    </xf>
    <xf numFmtId="0" fontId="45" fillId="15" borderId="0" xfId="0" applyFont="1" applyFill="1" applyAlignment="1">
      <alignment vertical="center"/>
    </xf>
    <xf numFmtId="0" fontId="45" fillId="15" borderId="0" xfId="0" applyFont="1" applyFill="1" applyAlignment="1">
      <alignment horizontal="left" vertical="center"/>
    </xf>
    <xf numFmtId="0" fontId="62" fillId="3" borderId="0" xfId="13" applyFont="1">
      <alignment horizontal="left" vertical="center" indent="2"/>
    </xf>
    <xf numFmtId="0" fontId="61" fillId="3" borderId="0" xfId="0" applyFont="1" applyFill="1"/>
    <xf numFmtId="0" fontId="62" fillId="3" borderId="0" xfId="13" applyFont="1" applyAlignment="1">
      <alignment vertical="center"/>
    </xf>
    <xf numFmtId="0" fontId="62" fillId="3" borderId="0" xfId="13" applyFont="1" applyAlignment="1">
      <alignment horizontal="left" vertical="center" indent="10"/>
    </xf>
    <xf numFmtId="0" fontId="62" fillId="3" borderId="0" xfId="13" applyFont="1" applyAlignment="1">
      <alignment horizontal="left" vertical="center" indent="11"/>
    </xf>
    <xf numFmtId="0" fontId="62" fillId="3" borderId="0" xfId="13" applyFont="1" applyAlignment="1">
      <alignment horizontal="left" vertical="center" indent="1"/>
    </xf>
    <xf numFmtId="0" fontId="62" fillId="3" borderId="0" xfId="13" applyFont="1" applyAlignment="1">
      <alignment horizontal="left" vertical="center" indent="9"/>
    </xf>
    <xf numFmtId="0" fontId="62" fillId="3" borderId="0" xfId="13" applyFont="1" applyAlignment="1">
      <alignment horizontal="left" vertical="center" indent="2"/>
    </xf>
    <xf numFmtId="3" fontId="56" fillId="5" borderId="2" xfId="1" applyNumberFormat="1" applyFont="1" applyFill="1" applyBorder="1" applyAlignment="1" applyProtection="1">
      <alignment horizontal="left" vertical="center" wrapText="1" indent="1"/>
    </xf>
    <xf numFmtId="3" fontId="56" fillId="5" borderId="4" xfId="1" applyNumberFormat="1" applyFont="1" applyFill="1" applyBorder="1" applyAlignment="1" applyProtection="1">
      <alignment horizontal="left" vertical="center" wrapText="1" indent="1"/>
    </xf>
    <xf numFmtId="3" fontId="56" fillId="5" borderId="5" xfId="1" applyNumberFormat="1" applyFont="1" applyFill="1" applyBorder="1" applyAlignment="1" applyProtection="1">
      <alignment horizontal="left" vertical="center" wrapText="1" indent="1"/>
    </xf>
    <xf numFmtId="0" fontId="56" fillId="0" borderId="2" xfId="1" applyFont="1" applyBorder="1" applyAlignment="1" applyProtection="1">
      <alignment horizontal="left" vertical="center" wrapText="1" indent="1"/>
    </xf>
    <xf numFmtId="0" fontId="56" fillId="0" borderId="4" xfId="1" applyFont="1" applyBorder="1" applyAlignment="1" applyProtection="1">
      <alignment horizontal="left" vertical="center" wrapText="1" indent="1"/>
    </xf>
    <xf numFmtId="0" fontId="56" fillId="0" borderId="5" xfId="1" applyFont="1" applyBorder="1" applyAlignment="1" applyProtection="1">
      <alignment horizontal="left" vertical="center" wrapText="1" indent="1"/>
    </xf>
    <xf numFmtId="0" fontId="48" fillId="5" borderId="1" xfId="0" applyFont="1" applyFill="1" applyBorder="1" applyAlignment="1">
      <alignment horizontal="center" vertical="center" wrapText="1"/>
    </xf>
    <xf numFmtId="0" fontId="35" fillId="14" borderId="2" xfId="0" applyFont="1" applyFill="1" applyBorder="1" applyAlignment="1">
      <alignment horizontal="center" vertical="center"/>
    </xf>
    <xf numFmtId="0" fontId="35" fillId="14" borderId="4" xfId="0" applyFont="1" applyFill="1" applyBorder="1" applyAlignment="1">
      <alignment horizontal="center" vertical="center"/>
    </xf>
    <xf numFmtId="0" fontId="35" fillId="14" borderId="5" xfId="0" applyFont="1" applyFill="1" applyBorder="1" applyAlignment="1">
      <alignment horizontal="center" vertical="center"/>
    </xf>
    <xf numFmtId="0" fontId="40" fillId="12" borderId="0" xfId="0" applyFont="1" applyFill="1" applyBorder="1" applyAlignment="1">
      <alignment horizontal="center" vertical="center" wrapText="1"/>
    </xf>
    <xf numFmtId="0" fontId="56" fillId="5" borderId="2" xfId="1" applyFont="1" applyFill="1" applyBorder="1" applyAlignment="1" applyProtection="1">
      <alignment horizontal="left" vertical="center" indent="1"/>
    </xf>
    <xf numFmtId="0" fontId="56" fillId="5" borderId="4" xfId="1" applyFont="1" applyFill="1" applyBorder="1" applyAlignment="1" applyProtection="1">
      <alignment horizontal="left" vertical="center" indent="1"/>
    </xf>
    <xf numFmtId="0" fontId="56" fillId="5" borderId="5" xfId="1" applyFont="1" applyFill="1" applyBorder="1" applyAlignment="1" applyProtection="1">
      <alignment horizontal="left" vertical="center" indent="1"/>
    </xf>
    <xf numFmtId="0" fontId="56" fillId="0" borderId="2" xfId="1" applyFont="1" applyBorder="1" applyAlignment="1" applyProtection="1">
      <alignment horizontal="left" vertical="center" indent="1"/>
    </xf>
    <xf numFmtId="0" fontId="56" fillId="0" borderId="4" xfId="1" applyFont="1" applyBorder="1" applyAlignment="1" applyProtection="1">
      <alignment horizontal="left" vertical="center" indent="1"/>
    </xf>
    <xf numFmtId="0" fontId="56" fillId="0" borderId="5" xfId="1" applyFont="1" applyBorder="1" applyAlignment="1" applyProtection="1">
      <alignment horizontal="left" vertical="center" indent="1"/>
    </xf>
    <xf numFmtId="0" fontId="56" fillId="5" borderId="2" xfId="1" applyFont="1" applyFill="1" applyBorder="1" applyAlignment="1" applyProtection="1">
      <alignment horizontal="left" vertical="center" wrapText="1" indent="1"/>
    </xf>
    <xf numFmtId="0" fontId="56" fillId="5" borderId="4" xfId="1" applyFont="1" applyFill="1" applyBorder="1" applyAlignment="1" applyProtection="1">
      <alignment horizontal="left" vertical="center" wrapText="1" indent="1"/>
    </xf>
    <xf numFmtId="0" fontId="56" fillId="5" borderId="5" xfId="1" applyFont="1" applyFill="1" applyBorder="1" applyAlignment="1" applyProtection="1">
      <alignment horizontal="left" vertical="center" wrapText="1" indent="1"/>
    </xf>
    <xf numFmtId="3" fontId="56" fillId="0" borderId="2" xfId="1" applyNumberFormat="1" applyFont="1" applyBorder="1" applyAlignment="1" applyProtection="1">
      <alignment horizontal="left" vertical="center" wrapText="1" indent="1"/>
    </xf>
    <xf numFmtId="3" fontId="56" fillId="0" borderId="4" xfId="1" applyNumberFormat="1" applyFont="1" applyBorder="1" applyAlignment="1" applyProtection="1">
      <alignment horizontal="left" vertical="center" wrapText="1" indent="1"/>
    </xf>
    <xf numFmtId="3" fontId="56" fillId="0" borderId="5" xfId="1" applyNumberFormat="1" applyFont="1" applyBorder="1" applyAlignment="1" applyProtection="1">
      <alignment horizontal="left" vertical="center" wrapText="1" indent="1"/>
    </xf>
    <xf numFmtId="0" fontId="41" fillId="6" borderId="0" xfId="0" applyFont="1" applyFill="1" applyAlignment="1">
      <alignment horizontal="right" vertical="center" wrapText="1" indent="1"/>
    </xf>
    <xf numFmtId="0" fontId="40" fillId="12" borderId="2" xfId="0" applyFont="1" applyFill="1" applyBorder="1" applyAlignment="1">
      <alignment horizontal="center" vertical="center" wrapText="1"/>
    </xf>
    <xf numFmtId="0" fontId="40" fillId="12" borderId="4" xfId="0" applyFont="1" applyFill="1" applyBorder="1" applyAlignment="1">
      <alignment horizontal="center" vertical="center" wrapText="1"/>
    </xf>
    <xf numFmtId="0" fontId="40" fillId="12" borderId="5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 indent="1"/>
    </xf>
    <xf numFmtId="0" fontId="41" fillId="6" borderId="0" xfId="0" applyFont="1" applyFill="1" applyAlignment="1">
      <alignment horizontal="right" vertical="center" wrapText="1"/>
    </xf>
    <xf numFmtId="0" fontId="55" fillId="16" borderId="0" xfId="2" applyFont="1" applyFill="1" applyAlignment="1" applyProtection="1">
      <alignment horizontal="center" vertical="center"/>
    </xf>
    <xf numFmtId="0" fontId="40" fillId="14" borderId="1" xfId="0" applyFont="1" applyFill="1" applyBorder="1" applyAlignment="1">
      <alignment horizontal="center" vertical="center" wrapText="1"/>
    </xf>
    <xf numFmtId="0" fontId="62" fillId="3" borderId="0" xfId="13" applyFont="1" applyAlignment="1">
      <alignment horizontal="left" vertical="center" indent="3"/>
    </xf>
    <xf numFmtId="0" fontId="45" fillId="15" borderId="0" xfId="0" applyFont="1" applyFill="1" applyAlignment="1">
      <alignment horizontal="left" vertical="center" indent="1"/>
    </xf>
    <xf numFmtId="0" fontId="40" fillId="14" borderId="1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7" fillId="17" borderId="0" xfId="0" applyFont="1" applyFill="1" applyAlignment="1">
      <alignment horizontal="left" vertical="center" indent="1"/>
    </xf>
    <xf numFmtId="0" fontId="58" fillId="17" borderId="0" xfId="0" applyFont="1" applyFill="1" applyAlignment="1">
      <alignment horizontal="left" vertical="center" indent="1"/>
    </xf>
    <xf numFmtId="0" fontId="40" fillId="14" borderId="1" xfId="0" applyNumberFormat="1" applyFont="1" applyFill="1" applyBorder="1" applyAlignment="1">
      <alignment horizontal="center" vertical="center" wrapText="1"/>
    </xf>
    <xf numFmtId="0" fontId="62" fillId="3" borderId="0" xfId="13" applyFont="1" applyAlignment="1">
      <alignment horizontal="left" vertical="center" indent="4"/>
    </xf>
    <xf numFmtId="0" fontId="62" fillId="3" borderId="0" xfId="13" applyFont="1">
      <alignment horizontal="left" vertical="center" indent="2"/>
    </xf>
    <xf numFmtId="0" fontId="45" fillId="0" borderId="0" xfId="0" applyFont="1" applyBorder="1" applyAlignment="1">
      <alignment horizontal="left" vertical="center" indent="1"/>
    </xf>
    <xf numFmtId="0" fontId="9" fillId="3" borderId="0" xfId="0" applyFont="1" applyFill="1" applyAlignment="1">
      <alignment horizontal="left" vertical="center" indent="1"/>
    </xf>
    <xf numFmtId="0" fontId="15" fillId="3" borderId="0" xfId="0" applyFont="1" applyFill="1" applyAlignment="1">
      <alignment horizontal="left" vertical="center" indent="1"/>
    </xf>
    <xf numFmtId="0" fontId="40" fillId="14" borderId="6" xfId="0" applyFont="1" applyFill="1" applyBorder="1" applyAlignment="1">
      <alignment horizontal="center" vertical="center" wrapText="1"/>
    </xf>
    <xf numFmtId="0" fontId="40" fillId="14" borderId="3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left" vertical="center" indent="1"/>
    </xf>
    <xf numFmtId="0" fontId="40" fillId="13" borderId="1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62" fillId="3" borderId="0" xfId="13" applyFont="1" applyAlignment="1">
      <alignment horizontal="left" vertical="center" indent="5"/>
    </xf>
    <xf numFmtId="3" fontId="40" fillId="1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indent="1"/>
    </xf>
    <xf numFmtId="0" fontId="57" fillId="17" borderId="0" xfId="0" applyFont="1" applyFill="1" applyAlignment="1">
      <alignment horizontal="left" vertical="center" wrapText="1" indent="1"/>
    </xf>
    <xf numFmtId="0" fontId="8" fillId="0" borderId="0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15">
    <cellStyle name="Hipervínculo" xfId="1" builtinId="8"/>
    <cellStyle name="Hipervínculo 2" xfId="2"/>
    <cellStyle name="Millares [0] 2" xfId="3"/>
    <cellStyle name="Millares [0] 3" xfId="4"/>
    <cellStyle name="Millares 2" xfId="5"/>
    <cellStyle name="Millares 3" xfId="6"/>
    <cellStyle name="Millares 4" xfId="7"/>
    <cellStyle name="Normal" xfId="0" builtinId="0"/>
    <cellStyle name="Normal 2" xfId="8"/>
    <cellStyle name="Normal 3" xfId="9"/>
    <cellStyle name="Porcentual" xfId="10" builtinId="5"/>
    <cellStyle name="Porcentual 2" xfId="11"/>
    <cellStyle name="Porcentual 3" xfId="12"/>
    <cellStyle name="Prev" xfId="13"/>
    <cellStyle name="Titulo CAF" xfId="14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24" Type="http://schemas.openxmlformats.org/officeDocument/2006/relationships/styles" Target="styles.xml"/><Relationship Id="rId25" Type="http://schemas.openxmlformats.org/officeDocument/2006/relationships/sharedStrings" Target="sharedStrings.xml"/><Relationship Id="rId26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553784860558"/>
          <c:y val="0.0225"/>
          <c:w val="0.879150066401062"/>
          <c:h val="0.70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'G1'!$N$9</c:f>
              <c:strCache>
                <c:ptCount val="1"/>
                <c:pt idx="0">
                  <c:v>Autobús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'G1'!$M$10:$M$24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'G1'!$N$10:$N$24</c:f>
              <c:numCache>
                <c:formatCode>0.0</c:formatCode>
                <c:ptCount val="15"/>
                <c:pt idx="0">
                  <c:v>1.11731843575419</c:v>
                </c:pt>
                <c:pt idx="1">
                  <c:v>0.50520845863305</c:v>
                </c:pt>
                <c:pt idx="2">
                  <c:v>0.285714285714286</c:v>
                </c:pt>
                <c:pt idx="3">
                  <c:v>0.372093023255814</c:v>
                </c:pt>
                <c:pt idx="4">
                  <c:v>0.183150183150183</c:v>
                </c:pt>
                <c:pt idx="5">
                  <c:v>1.06145251396648</c:v>
                </c:pt>
                <c:pt idx="6">
                  <c:v>0.457875457875458</c:v>
                </c:pt>
                <c:pt idx="7">
                  <c:v>0.274725274725275</c:v>
                </c:pt>
                <c:pt idx="8">
                  <c:v>0.3</c:v>
                </c:pt>
                <c:pt idx="9">
                  <c:v>0.576923076923077</c:v>
                </c:pt>
                <c:pt idx="10">
                  <c:v>1.11731843575419</c:v>
                </c:pt>
                <c:pt idx="11">
                  <c:v>1.173184357541899</c:v>
                </c:pt>
                <c:pt idx="12">
                  <c:v>0.192789666473877</c:v>
                </c:pt>
                <c:pt idx="13">
                  <c:v>0.622033065968243</c:v>
                </c:pt>
                <c:pt idx="14">
                  <c:v>1.284916201117318</c:v>
                </c:pt>
              </c:numCache>
            </c:numRef>
          </c:val>
        </c:ser>
        <c:ser>
          <c:idx val="1"/>
          <c:order val="1"/>
          <c:tx>
            <c:strRef>
              <c:f>'G1'!$O$9</c:f>
              <c:strCache>
                <c:ptCount val="1"/>
                <c:pt idx="0">
                  <c:v>Microbús</c:v>
                </c:pt>
              </c:strCache>
            </c:strRef>
          </c:tx>
          <c:spPr>
            <a:solidFill>
              <a:srgbClr val="FEEE9F"/>
            </a:solidFill>
            <a:ln w="25400">
              <a:noFill/>
            </a:ln>
            <a:effectLst/>
          </c:spPr>
          <c:invertIfNegative val="0"/>
          <c:cat>
            <c:strRef>
              <c:f>'G1'!$M$10:$M$24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'G1'!$O$10:$O$24</c:f>
              <c:numCache>
                <c:formatCode>0.0</c:formatCode>
                <c:ptCount val="15"/>
                <c:pt idx="1">
                  <c:v>0.577381095580629</c:v>
                </c:pt>
                <c:pt idx="3">
                  <c:v>0.372093023255814</c:v>
                </c:pt>
                <c:pt idx="4">
                  <c:v>0.228937728937729</c:v>
                </c:pt>
                <c:pt idx="8">
                  <c:v>0.3</c:v>
                </c:pt>
                <c:pt idx="9">
                  <c:v>0.576923076923077</c:v>
                </c:pt>
                <c:pt idx="11">
                  <c:v>1.173184357541899</c:v>
                </c:pt>
              </c:numCache>
            </c:numRef>
          </c:val>
        </c:ser>
        <c:ser>
          <c:idx val="2"/>
          <c:order val="2"/>
          <c:tx>
            <c:strRef>
              <c:f>'G1'!$P$9</c:f>
              <c:strCache>
                <c:ptCount val="1"/>
                <c:pt idx="0">
                  <c:v>Tren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'G1'!$M$10:$M$24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'G1'!$P$10:$P$24</c:f>
              <c:numCache>
                <c:formatCode>0.0</c:formatCode>
                <c:ptCount val="15"/>
                <c:pt idx="0">
                  <c:v>1.005586592178771</c:v>
                </c:pt>
                <c:pt idx="2">
                  <c:v>0.175324675324675</c:v>
                </c:pt>
                <c:pt idx="4">
                  <c:v>0.18</c:v>
                </c:pt>
                <c:pt idx="6">
                  <c:v>0.457875457875458</c:v>
                </c:pt>
                <c:pt idx="10">
                  <c:v>0.949720670391061</c:v>
                </c:pt>
                <c:pt idx="11">
                  <c:v>1.229050279329609</c:v>
                </c:pt>
                <c:pt idx="12">
                  <c:v>0.289184499710815</c:v>
                </c:pt>
                <c:pt idx="13">
                  <c:v>0.900311016532984</c:v>
                </c:pt>
                <c:pt idx="14">
                  <c:v>1.284916201117318</c:v>
                </c:pt>
              </c:numCache>
            </c:numRef>
          </c:val>
        </c:ser>
        <c:ser>
          <c:idx val="3"/>
          <c:order val="3"/>
          <c:tx>
            <c:strRef>
              <c:f>'G1'!$Q$9</c:f>
              <c:strCache>
                <c:ptCount val="1"/>
                <c:pt idx="0">
                  <c:v>Metro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'G1'!$M$10:$M$24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'G1'!$Q$10:$Q$24</c:f>
              <c:numCache>
                <c:formatCode>0.0</c:formatCode>
                <c:ptCount val="15"/>
                <c:pt idx="2">
                  <c:v>0.222222222222222</c:v>
                </c:pt>
                <c:pt idx="3">
                  <c:v>0.232558139534884</c:v>
                </c:pt>
                <c:pt idx="4">
                  <c:v>0.183150183150183</c:v>
                </c:pt>
                <c:pt idx="11">
                  <c:v>1.452513966480447</c:v>
                </c:pt>
                <c:pt idx="13">
                  <c:v>0.622033065968243</c:v>
                </c:pt>
                <c:pt idx="14">
                  <c:v>1.284916201117318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4738040"/>
        <c:axId val="2044761704"/>
      </c:barChart>
      <c:catAx>
        <c:axId val="2044738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44761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4761704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USD</a:t>
                </a:r>
              </a:p>
            </c:rich>
          </c:tx>
          <c:layout>
            <c:manualLayout>
              <c:xMode val="edge"/>
              <c:yMode val="edge"/>
              <c:x val="0.02385233749547"/>
              <c:y val="0.32057180352455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447380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43933054393305"/>
          <c:y val="0.879054108621038"/>
          <c:w val="0.597637465818865"/>
          <c:h val="0.08510642900406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984251969" l="0.75" r="0.75" t="0.984251969" header="0.492125985" footer="0.49212598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51063829787235"/>
          <c:y val="0.0486111111111111"/>
          <c:w val="0.884498480243161"/>
          <c:h val="0.61121219070917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'G9'!$L$8</c:f>
              <c:strCache>
                <c:ptCount val="1"/>
                <c:pt idx="0">
                  <c:v>Subsidios (%)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'G9'!$K$9:$K$32</c:f>
              <c:strCache>
                <c:ptCount val="24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Amsterdam</c:v>
                </c:pt>
                <c:pt idx="16">
                  <c:v>Barcelona</c:v>
                </c:pt>
                <c:pt idx="17">
                  <c:v>Berlín</c:v>
                </c:pt>
                <c:pt idx="18">
                  <c:v>Bruselas</c:v>
                </c:pt>
                <c:pt idx="19">
                  <c:v>Budapest</c:v>
                </c:pt>
                <c:pt idx="20">
                  <c:v>Londres</c:v>
                </c:pt>
                <c:pt idx="21">
                  <c:v>Madrid</c:v>
                </c:pt>
                <c:pt idx="22">
                  <c:v>París</c:v>
                </c:pt>
                <c:pt idx="23">
                  <c:v>Viena</c:v>
                </c:pt>
              </c:strCache>
            </c:strRef>
          </c:cat>
          <c:val>
            <c:numRef>
              <c:f>'G9'!$L$9:$L$32</c:f>
              <c:numCache>
                <c:formatCode>0</c:formatCode>
                <c:ptCount val="24"/>
                <c:pt idx="0">
                  <c:v>2.566371045728686</c:v>
                </c:pt>
                <c:pt idx="1">
                  <c:v>0.0</c:v>
                </c:pt>
                <c:pt idx="2">
                  <c:v>64.19565552286616</c:v>
                </c:pt>
                <c:pt idx="3">
                  <c:v>0.0</c:v>
                </c:pt>
                <c:pt idx="4">
                  <c:v>23.62827100519698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10.68047452581894</c:v>
                </c:pt>
                <c:pt idx="10">
                  <c:v>3.869707172207017</c:v>
                </c:pt>
                <c:pt idx="11">
                  <c:v>0.0</c:v>
                </c:pt>
                <c:pt idx="12">
                  <c:v>0.0</c:v>
                </c:pt>
                <c:pt idx="13">
                  <c:v>59.50889871923394</c:v>
                </c:pt>
                <c:pt idx="14">
                  <c:v>12.19411752890728</c:v>
                </c:pt>
                <c:pt idx="15">
                  <c:v>61.78736517719569</c:v>
                </c:pt>
                <c:pt idx="16">
                  <c:v>44.14469650521153</c:v>
                </c:pt>
                <c:pt idx="17">
                  <c:v>47.46049661399549</c:v>
                </c:pt>
                <c:pt idx="18">
                  <c:v>69.2688096079124</c:v>
                </c:pt>
                <c:pt idx="19">
                  <c:v>63.28616352201258</c:v>
                </c:pt>
                <c:pt idx="20">
                  <c:v>49.19918790886532</c:v>
                </c:pt>
                <c:pt idx="21">
                  <c:v>57.26176808266361</c:v>
                </c:pt>
                <c:pt idx="22">
                  <c:v>60.52857142857143</c:v>
                </c:pt>
                <c:pt idx="23">
                  <c:v>61.95826645264847</c:v>
                </c:pt>
              </c:numCache>
            </c:numRef>
          </c:val>
        </c:ser>
        <c:ser>
          <c:idx val="1"/>
          <c:order val="1"/>
          <c:tx>
            <c:strRef>
              <c:f>'G9'!$M$8</c:f>
              <c:strCache>
                <c:ptCount val="1"/>
                <c:pt idx="0">
                  <c:v>Recaudación (%)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'G9'!$K$9:$K$32</c:f>
              <c:strCache>
                <c:ptCount val="24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Amsterdam</c:v>
                </c:pt>
                <c:pt idx="16">
                  <c:v>Barcelona</c:v>
                </c:pt>
                <c:pt idx="17">
                  <c:v>Berlín</c:v>
                </c:pt>
                <c:pt idx="18">
                  <c:v>Bruselas</c:v>
                </c:pt>
                <c:pt idx="19">
                  <c:v>Budapest</c:v>
                </c:pt>
                <c:pt idx="20">
                  <c:v>Londres</c:v>
                </c:pt>
                <c:pt idx="21">
                  <c:v>Madrid</c:v>
                </c:pt>
                <c:pt idx="22">
                  <c:v>París</c:v>
                </c:pt>
                <c:pt idx="23">
                  <c:v>Viena</c:v>
                </c:pt>
              </c:strCache>
            </c:strRef>
          </c:cat>
          <c:val>
            <c:numRef>
              <c:f>'G9'!$M$9:$M$32</c:f>
              <c:numCache>
                <c:formatCode>0</c:formatCode>
                <c:ptCount val="24"/>
                <c:pt idx="0">
                  <c:v>97.4336289542713</c:v>
                </c:pt>
                <c:pt idx="1">
                  <c:v>100.0</c:v>
                </c:pt>
                <c:pt idx="2">
                  <c:v>35.80434447713385</c:v>
                </c:pt>
                <c:pt idx="3">
                  <c:v>100.0</c:v>
                </c:pt>
                <c:pt idx="4">
                  <c:v>76.37172899480301</c:v>
                </c:pt>
                <c:pt idx="5">
                  <c:v>100.0</c:v>
                </c:pt>
                <c:pt idx="6">
                  <c:v>100.0</c:v>
                </c:pt>
                <c:pt idx="7">
                  <c:v>100.0</c:v>
                </c:pt>
                <c:pt idx="8">
                  <c:v>100.0</c:v>
                </c:pt>
                <c:pt idx="9">
                  <c:v>89.31952547418106</c:v>
                </c:pt>
                <c:pt idx="10">
                  <c:v>96.13029282779299</c:v>
                </c:pt>
                <c:pt idx="11">
                  <c:v>100.0</c:v>
                </c:pt>
                <c:pt idx="12">
                  <c:v>100.0</c:v>
                </c:pt>
                <c:pt idx="13">
                  <c:v>40.49110128076606</c:v>
                </c:pt>
                <c:pt idx="14">
                  <c:v>87.80588247109272</c:v>
                </c:pt>
                <c:pt idx="15">
                  <c:v>38.21263482280431</c:v>
                </c:pt>
                <c:pt idx="16">
                  <c:v>55.85530349478847</c:v>
                </c:pt>
                <c:pt idx="17">
                  <c:v>52.53950338600451</c:v>
                </c:pt>
                <c:pt idx="18">
                  <c:v>30.7311903920876</c:v>
                </c:pt>
                <c:pt idx="19">
                  <c:v>36.71383647798742</c:v>
                </c:pt>
                <c:pt idx="20">
                  <c:v>50.80081209113467</c:v>
                </c:pt>
                <c:pt idx="21">
                  <c:v>42.7382319173364</c:v>
                </c:pt>
                <c:pt idx="22">
                  <c:v>39.47142857142857</c:v>
                </c:pt>
                <c:pt idx="23">
                  <c:v>38.04173354735153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7204904"/>
        <c:axId val="-2137947752"/>
      </c:barChart>
      <c:catAx>
        <c:axId val="-213720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7947752"/>
        <c:crosses val="autoZero"/>
        <c:auto val="1"/>
        <c:lblAlgn val="ctr"/>
        <c:lblOffset val="100"/>
        <c:noMultiLvlLbl val="0"/>
      </c:catAx>
      <c:valAx>
        <c:axId val="-2137947752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72049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14720538964887"/>
          <c:y val="0.840278569208454"/>
          <c:w val="0.297800113695465"/>
          <c:h val="0.083333376502279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196167868023"/>
          <c:y val="0.0489550706530687"/>
          <c:w val="0.806700238051639"/>
          <c:h val="0.81137538619480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'G10'!$J$8</c:f>
              <c:strCache>
                <c:ptCount val="1"/>
                <c:pt idx="0">
                  <c:v>Viaje en transporte colectivo (USD)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'G10'!$I$9:$I$23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'G10'!$J$9:$J$23</c:f>
              <c:numCache>
                <c:formatCode>0.0</c:formatCode>
                <c:ptCount val="15"/>
                <c:pt idx="0">
                  <c:v>1.021158227204722</c:v>
                </c:pt>
                <c:pt idx="1">
                  <c:v>1.345759672640863</c:v>
                </c:pt>
                <c:pt idx="2">
                  <c:v>0.26749777636474</c:v>
                </c:pt>
                <c:pt idx="3">
                  <c:v>1.422200718162157</c:v>
                </c:pt>
                <c:pt idx="4">
                  <c:v>0.416475969851951</c:v>
                </c:pt>
                <c:pt idx="5">
                  <c:v>0.828326277817229</c:v>
                </c:pt>
                <c:pt idx="6">
                  <c:v>0.612114033420428</c:v>
                </c:pt>
                <c:pt idx="7">
                  <c:v>0.485347985347985</c:v>
                </c:pt>
                <c:pt idx="8">
                  <c:v>0.308317059161401</c:v>
                </c:pt>
                <c:pt idx="9">
                  <c:v>0.444201747269844</c:v>
                </c:pt>
                <c:pt idx="10">
                  <c:v>0.761170099165956</c:v>
                </c:pt>
                <c:pt idx="11">
                  <c:v>0.972411658646749</c:v>
                </c:pt>
                <c:pt idx="12">
                  <c:v>0.348423473260886</c:v>
                </c:pt>
                <c:pt idx="13">
                  <c:v>0.425243992355804</c:v>
                </c:pt>
                <c:pt idx="14">
                  <c:v>1.070549419323985</c:v>
                </c:pt>
              </c:numCache>
            </c:numRef>
          </c:val>
        </c:ser>
        <c:ser>
          <c:idx val="1"/>
          <c:order val="1"/>
          <c:tx>
            <c:strRef>
              <c:f>'G10'!$K$8</c:f>
              <c:strCache>
                <c:ptCount val="1"/>
                <c:pt idx="0">
                  <c:v>Viaje en auto (USD)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'G10'!$I$9:$I$23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'G10'!$K$9:$K$23</c:f>
              <c:numCache>
                <c:formatCode>0.0</c:formatCode>
                <c:ptCount val="15"/>
                <c:pt idx="0">
                  <c:v>1.19717094972067</c:v>
                </c:pt>
                <c:pt idx="1">
                  <c:v>0.952177449638667</c:v>
                </c:pt>
                <c:pt idx="2">
                  <c:v>0.62356128689305</c:v>
                </c:pt>
                <c:pt idx="3">
                  <c:v>0.206946457544619</c:v>
                </c:pt>
                <c:pt idx="4">
                  <c:v>0.578087252930752</c:v>
                </c:pt>
                <c:pt idx="5">
                  <c:v>1.181121787709497</c:v>
                </c:pt>
                <c:pt idx="6">
                  <c:v>0.577747252747253</c:v>
                </c:pt>
                <c:pt idx="7">
                  <c:v>0.693296703296703</c:v>
                </c:pt>
                <c:pt idx="8">
                  <c:v>0.891</c:v>
                </c:pt>
                <c:pt idx="9">
                  <c:v>1.069442927291886</c:v>
                </c:pt>
                <c:pt idx="10">
                  <c:v>1.272187709497207</c:v>
                </c:pt>
                <c:pt idx="11">
                  <c:v>1.131203458672736</c:v>
                </c:pt>
                <c:pt idx="12">
                  <c:v>0.882440843910005</c:v>
                </c:pt>
                <c:pt idx="13">
                  <c:v>0.838852451754349</c:v>
                </c:pt>
                <c:pt idx="14">
                  <c:v>1.140576536312849</c:v>
                </c:pt>
              </c:numCache>
            </c:numRef>
          </c:val>
        </c:ser>
        <c:ser>
          <c:idx val="2"/>
          <c:order val="2"/>
          <c:tx>
            <c:strRef>
              <c:f>'G10'!$L$8</c:f>
              <c:strCache>
                <c:ptCount val="1"/>
                <c:pt idx="0">
                  <c:v>Viaje en moto (USD)</c:v>
                </c:pt>
              </c:strCache>
            </c:strRef>
          </c:tx>
          <c:spPr>
            <a:solidFill>
              <a:srgbClr val="FEEE9F"/>
            </a:solidFill>
            <a:ln w="25400">
              <a:noFill/>
            </a:ln>
            <a:effectLst/>
          </c:spPr>
          <c:invertIfNegative val="0"/>
          <c:cat>
            <c:strRef>
              <c:f>'G10'!$I$9:$I$23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'G10'!$L$9:$L$23</c:f>
              <c:numCache>
                <c:formatCode>0.0</c:formatCode>
                <c:ptCount val="15"/>
                <c:pt idx="0">
                  <c:v>0.486100558659218</c:v>
                </c:pt>
                <c:pt idx="1">
                  <c:v>0.153135867743553</c:v>
                </c:pt>
                <c:pt idx="2">
                  <c:v>0.189297334179625</c:v>
                </c:pt>
                <c:pt idx="3">
                  <c:v>0.0611552190373175</c:v>
                </c:pt>
                <c:pt idx="4">
                  <c:v>0.173324175824176</c:v>
                </c:pt>
                <c:pt idx="5">
                  <c:v>0.491731843575419</c:v>
                </c:pt>
                <c:pt idx="6">
                  <c:v>0.173324175824176</c:v>
                </c:pt>
                <c:pt idx="7">
                  <c:v>0.231098901098901</c:v>
                </c:pt>
                <c:pt idx="8">
                  <c:v>0.28260950625</c:v>
                </c:pt>
                <c:pt idx="9">
                  <c:v>0.345843473805559</c:v>
                </c:pt>
                <c:pt idx="10">
                  <c:v>0.513050279329609</c:v>
                </c:pt>
                <c:pt idx="11">
                  <c:v>0.5023437254753</c:v>
                </c:pt>
                <c:pt idx="12">
                  <c:v>0.226843586728103</c:v>
                </c:pt>
                <c:pt idx="13">
                  <c:v>0.42844514291327</c:v>
                </c:pt>
                <c:pt idx="14">
                  <c:v>0.479061452513967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43655816"/>
        <c:axId val="-2143462984"/>
      </c:barChart>
      <c:catAx>
        <c:axId val="-2143655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462984"/>
        <c:crosses val="autoZero"/>
        <c:auto val="1"/>
        <c:lblAlgn val="ctr"/>
        <c:lblOffset val="100"/>
        <c:noMultiLvlLbl val="0"/>
      </c:catAx>
      <c:valAx>
        <c:axId val="-2143462984"/>
        <c:scaling>
          <c:orientation val="minMax"/>
        </c:scaling>
        <c:delete val="0"/>
        <c:axPos val="b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6558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0874438408917"/>
          <c:y val="0.896825972411343"/>
          <c:w val="0.849285076939935"/>
          <c:h val="0.055555621336806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67089464496"/>
          <c:y val="0.0486111111111111"/>
          <c:w val="0.875095703534796"/>
          <c:h val="0.638573277513864"/>
        </c:manualLayout>
      </c:layout>
      <c:lineChart>
        <c:grouping val="standard"/>
        <c:varyColors val="0"/>
        <c:ser>
          <c:idx val="0"/>
          <c:order val="0"/>
          <c:tx>
            <c:strRef>
              <c:f>'G2'!$L$9</c:f>
              <c:strCache>
                <c:ptCount val="1"/>
                <c:pt idx="0">
                  <c:v>Auto</c:v>
                </c:pt>
              </c:strCache>
            </c:strRef>
          </c:tx>
          <c:spPr>
            <a:ln w="19050" cmpd="sng">
              <a:solidFill>
                <a:srgbClr val="FFAE00"/>
              </a:solidFill>
              <a:prstDash val="solid"/>
            </a:ln>
          </c:spPr>
          <c:marker>
            <c:symbol val="none"/>
          </c:marker>
          <c:cat>
            <c:strRef>
              <c:f>'G2'!$K$10:$K$24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'G2'!$L$10:$L$24</c:f>
              <c:numCache>
                <c:formatCode>0.0</c:formatCode>
                <c:ptCount val="15"/>
                <c:pt idx="0">
                  <c:v>5.191954045924245</c:v>
                </c:pt>
                <c:pt idx="1">
                  <c:v>4.04640204250943</c:v>
                </c:pt>
                <c:pt idx="2">
                  <c:v>3.878087674693066</c:v>
                </c:pt>
                <c:pt idx="3">
                  <c:v>3.616413002716903</c:v>
                </c:pt>
                <c:pt idx="4">
                  <c:v>2.525635063350823</c:v>
                </c:pt>
                <c:pt idx="5">
                  <c:v>4.510585965495128</c:v>
                </c:pt>
                <c:pt idx="6">
                  <c:v>2.453196689599386</c:v>
                </c:pt>
                <c:pt idx="7">
                  <c:v>1.114815584448543</c:v>
                </c:pt>
                <c:pt idx="8">
                  <c:v>1.605890183189655</c:v>
                </c:pt>
                <c:pt idx="9">
                  <c:v>6.464191803207295</c:v>
                </c:pt>
                <c:pt idx="10">
                  <c:v>4.494244989198412</c:v>
                </c:pt>
                <c:pt idx="11">
                  <c:v>7.553455309335503</c:v>
                </c:pt>
                <c:pt idx="12">
                  <c:v>7.201856162356488</c:v>
                </c:pt>
                <c:pt idx="13">
                  <c:v>1.673101187784823</c:v>
                </c:pt>
                <c:pt idx="14">
                  <c:v>4.224798494585554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'G2'!$M$9</c:f>
              <c:strCache>
                <c:ptCount val="1"/>
                <c:pt idx="0">
                  <c:v>Colectivo</c:v>
                </c:pt>
              </c:strCache>
            </c:strRef>
          </c:tx>
          <c:spPr>
            <a:ln w="19050" cmpd="sng">
              <a:solidFill>
                <a:srgbClr val="155E89"/>
              </a:solidFill>
              <a:prstDash val="solid"/>
            </a:ln>
          </c:spPr>
          <c:marker>
            <c:symbol val="none"/>
          </c:marker>
          <c:cat>
            <c:strRef>
              <c:f>'G2'!$K$10:$K$24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'G2'!$M$10:$M$24</c:f>
              <c:numCache>
                <c:formatCode>0.0</c:formatCode>
                <c:ptCount val="15"/>
                <c:pt idx="0">
                  <c:v>1.021158227204722</c:v>
                </c:pt>
                <c:pt idx="1">
                  <c:v>1.388234636201402</c:v>
                </c:pt>
                <c:pt idx="2">
                  <c:v>0.268087927408807</c:v>
                </c:pt>
                <c:pt idx="3">
                  <c:v>1.422200718162157</c:v>
                </c:pt>
                <c:pt idx="4">
                  <c:v>0.416475969851951</c:v>
                </c:pt>
                <c:pt idx="5">
                  <c:v>0.828326277817229</c:v>
                </c:pt>
                <c:pt idx="6">
                  <c:v>0.612114033420428</c:v>
                </c:pt>
                <c:pt idx="7">
                  <c:v>0.485347985347985</c:v>
                </c:pt>
                <c:pt idx="8">
                  <c:v>0.308317059161401</c:v>
                </c:pt>
                <c:pt idx="9">
                  <c:v>0.444201747269844</c:v>
                </c:pt>
                <c:pt idx="10">
                  <c:v>0.761170099165956</c:v>
                </c:pt>
                <c:pt idx="11">
                  <c:v>0.963550177180031</c:v>
                </c:pt>
                <c:pt idx="12">
                  <c:v>0.348423473260886</c:v>
                </c:pt>
                <c:pt idx="13">
                  <c:v>0.425243992355804</c:v>
                </c:pt>
                <c:pt idx="14">
                  <c:v>1.070549419323985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5031848"/>
        <c:axId val="-2143676904"/>
      </c:lineChart>
      <c:catAx>
        <c:axId val="-2135031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676904"/>
        <c:crosses val="autoZero"/>
        <c:auto val="1"/>
        <c:lblAlgn val="ctr"/>
        <c:lblOffset val="100"/>
        <c:noMultiLvlLbl val="0"/>
      </c:catAx>
      <c:valAx>
        <c:axId val="-2143676904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Costo por viajes (USD)</a:t>
                </a:r>
              </a:p>
            </c:rich>
          </c:tx>
          <c:layout>
            <c:manualLayout>
              <c:xMode val="edge"/>
              <c:yMode val="edge"/>
              <c:x val="0.0365554645669291"/>
              <c:y val="0.1198446396123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50318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7204737007874"/>
          <c:y val="0.887160811629316"/>
          <c:w val="0.30511811023622"/>
          <c:h val="0.08949409448818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79504940267"/>
          <c:y val="0.0486111111111111"/>
          <c:w val="0.867704604346194"/>
          <c:h val="0.723099875673436"/>
        </c:manualLayout>
      </c:layout>
      <c:lineChart>
        <c:grouping val="standard"/>
        <c:varyColors val="0"/>
        <c:ser>
          <c:idx val="0"/>
          <c:order val="0"/>
          <c:tx>
            <c:strRef>
              <c:f>'G3'!$K$9</c:f>
              <c:strCache>
                <c:ptCount val="1"/>
                <c:pt idx="0">
                  <c:v>Autobús</c:v>
                </c:pt>
              </c:strCache>
            </c:strRef>
          </c:tx>
          <c:spPr>
            <a:ln w="19050" cmpd="sng">
              <a:solidFill>
                <a:srgbClr val="155E89"/>
              </a:solidFill>
              <a:prstDash val="solid"/>
            </a:ln>
          </c:spPr>
          <c:marker>
            <c:symbol val="none"/>
          </c:marker>
          <c:cat>
            <c:strRef>
              <c:f>'G3'!$J$10:$J$16</c:f>
              <c:strCache>
                <c:ptCount val="7"/>
                <c:pt idx="0">
                  <c:v>Hasta ARS 749</c:v>
                </c:pt>
                <c:pt idx="1">
                  <c:v>ARS 750 a ARS 1.499 </c:v>
                </c:pt>
                <c:pt idx="2">
                  <c:v>ARS 1.500 a ARS 2.249 </c:v>
                </c:pt>
                <c:pt idx="3">
                  <c:v>ARS 2.250 a ARS 2.999 </c:v>
                </c:pt>
                <c:pt idx="4">
                  <c:v>ARS 3.000 a ARS 3.749 </c:v>
                </c:pt>
                <c:pt idx="5">
                  <c:v>ARS 3.750 a ARS 4.499 </c:v>
                </c:pt>
                <c:pt idx="6">
                  <c:v>ARS 4.500 y más </c:v>
                </c:pt>
              </c:strCache>
            </c:strRef>
          </c:cat>
          <c:val>
            <c:numRef>
              <c:f>'G3'!$K$10:$K$16</c:f>
              <c:numCache>
                <c:formatCode>General</c:formatCode>
                <c:ptCount val="7"/>
                <c:pt idx="0">
                  <c:v>3.3</c:v>
                </c:pt>
                <c:pt idx="1">
                  <c:v>27.0</c:v>
                </c:pt>
                <c:pt idx="2">
                  <c:v>37.8</c:v>
                </c:pt>
                <c:pt idx="3">
                  <c:v>15.4</c:v>
                </c:pt>
                <c:pt idx="4">
                  <c:v>10.5</c:v>
                </c:pt>
                <c:pt idx="5">
                  <c:v>2.8</c:v>
                </c:pt>
                <c:pt idx="6">
                  <c:v>3.2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'G3'!$L$9</c:f>
              <c:strCache>
                <c:ptCount val="1"/>
                <c:pt idx="0">
                  <c:v>Metro (subterráneo y de superficie)</c:v>
                </c:pt>
              </c:strCache>
            </c:strRef>
          </c:tx>
          <c:spPr>
            <a:ln w="19050" cmpd="sng">
              <a:solidFill>
                <a:srgbClr val="48AA43"/>
              </a:solidFill>
              <a:prstDash val="solid"/>
            </a:ln>
          </c:spPr>
          <c:marker>
            <c:symbol val="none"/>
          </c:marker>
          <c:cat>
            <c:strRef>
              <c:f>'G3'!$J$10:$J$16</c:f>
              <c:strCache>
                <c:ptCount val="7"/>
                <c:pt idx="0">
                  <c:v>Hasta ARS 749</c:v>
                </c:pt>
                <c:pt idx="1">
                  <c:v>ARS 750 a ARS 1.499 </c:v>
                </c:pt>
                <c:pt idx="2">
                  <c:v>ARS 1.500 a ARS 2.249 </c:v>
                </c:pt>
                <c:pt idx="3">
                  <c:v>ARS 2.250 a ARS 2.999 </c:v>
                </c:pt>
                <c:pt idx="4">
                  <c:v>ARS 3.000 a ARS 3.749 </c:v>
                </c:pt>
                <c:pt idx="5">
                  <c:v>ARS 3.750 a ARS 4.499 </c:v>
                </c:pt>
                <c:pt idx="6">
                  <c:v>ARS 4.500 y más </c:v>
                </c:pt>
              </c:strCache>
            </c:strRef>
          </c:cat>
          <c:val>
            <c:numRef>
              <c:f>'G3'!$L$10:$L$16</c:f>
              <c:numCache>
                <c:formatCode>General</c:formatCode>
                <c:ptCount val="7"/>
                <c:pt idx="0">
                  <c:v>4.0</c:v>
                </c:pt>
                <c:pt idx="1">
                  <c:v>19.4</c:v>
                </c:pt>
                <c:pt idx="2">
                  <c:v>31.6</c:v>
                </c:pt>
                <c:pt idx="3">
                  <c:v>13.6</c:v>
                </c:pt>
                <c:pt idx="4">
                  <c:v>16.8</c:v>
                </c:pt>
                <c:pt idx="5">
                  <c:v>5.8</c:v>
                </c:pt>
                <c:pt idx="6">
                  <c:v>8.7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'G3'!$M$9</c:f>
              <c:strCache>
                <c:ptCount val="1"/>
                <c:pt idx="0">
                  <c:v>Tren</c:v>
                </c:pt>
              </c:strCache>
            </c:strRef>
          </c:tx>
          <c:spPr>
            <a:ln w="19050" cmpd="sng">
              <a:solidFill>
                <a:srgbClr val="FFAE00"/>
              </a:solidFill>
              <a:prstDash val="solid"/>
            </a:ln>
          </c:spPr>
          <c:marker>
            <c:symbol val="none"/>
          </c:marker>
          <c:cat>
            <c:strRef>
              <c:f>'G3'!$J$10:$J$16</c:f>
              <c:strCache>
                <c:ptCount val="7"/>
                <c:pt idx="0">
                  <c:v>Hasta ARS 749</c:v>
                </c:pt>
                <c:pt idx="1">
                  <c:v>ARS 750 a ARS 1.499 </c:v>
                </c:pt>
                <c:pt idx="2">
                  <c:v>ARS 1.500 a ARS 2.249 </c:v>
                </c:pt>
                <c:pt idx="3">
                  <c:v>ARS 2.250 a ARS 2.999 </c:v>
                </c:pt>
                <c:pt idx="4">
                  <c:v>ARS 3.000 a ARS 3.749 </c:v>
                </c:pt>
                <c:pt idx="5">
                  <c:v>ARS 3.750 a ARS 4.499 </c:v>
                </c:pt>
                <c:pt idx="6">
                  <c:v>ARS 4.500 y más </c:v>
                </c:pt>
              </c:strCache>
            </c:strRef>
          </c:cat>
          <c:val>
            <c:numRef>
              <c:f>'G3'!$M$10:$M$16</c:f>
              <c:numCache>
                <c:formatCode>General</c:formatCode>
                <c:ptCount val="7"/>
                <c:pt idx="0">
                  <c:v>8.8</c:v>
                </c:pt>
                <c:pt idx="1">
                  <c:v>44.5</c:v>
                </c:pt>
                <c:pt idx="2">
                  <c:v>22.4</c:v>
                </c:pt>
                <c:pt idx="3">
                  <c:v>16.3</c:v>
                </c:pt>
                <c:pt idx="4">
                  <c:v>2.6</c:v>
                </c:pt>
                <c:pt idx="5">
                  <c:v>3.0</c:v>
                </c:pt>
                <c:pt idx="6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1326392"/>
        <c:axId val="-2137208504"/>
      </c:lineChart>
      <c:catAx>
        <c:axId val="-2141326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7208504"/>
        <c:crosses val="autoZero"/>
        <c:auto val="1"/>
        <c:lblAlgn val="ctr"/>
        <c:lblOffset val="100"/>
        <c:noMultiLvlLbl val="0"/>
      </c:catAx>
      <c:valAx>
        <c:axId val="-2137208504"/>
        <c:scaling>
          <c:orientation val="minMax"/>
        </c:scaling>
        <c:delete val="0"/>
        <c:axPos val="l"/>
        <c:majorGridlines>
          <c:spPr>
            <a:ln w="3175" cmpd="sng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Usuarios (%)</a:t>
                </a:r>
              </a:p>
            </c:rich>
          </c:tx>
          <c:layout>
            <c:manualLayout>
              <c:xMode val="edge"/>
              <c:yMode val="edge"/>
              <c:x val="0.0232733607414117"/>
              <c:y val="0.29908644927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13263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0651801268204"/>
          <c:y val="0.872054664632889"/>
          <c:w val="0.680960211831928"/>
          <c:h val="0.06060601063610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05048999053"/>
          <c:y val="0.0601384192970115"/>
          <c:w val="0.862672506173415"/>
          <c:h val="0.582748237930933"/>
        </c:manualLayout>
      </c:layout>
      <c:lineChart>
        <c:grouping val="standard"/>
        <c:varyColors val="0"/>
        <c:ser>
          <c:idx val="0"/>
          <c:order val="0"/>
          <c:tx>
            <c:strRef>
              <c:f>'G4'!$K$9</c:f>
              <c:strCache>
                <c:ptCount val="1"/>
                <c:pt idx="0">
                  <c:v>Energía</c:v>
                </c:pt>
              </c:strCache>
            </c:strRef>
          </c:tx>
          <c:spPr>
            <a:ln w="19050" cmpd="sng">
              <a:solidFill>
                <a:srgbClr val="FFAE00"/>
              </a:solidFill>
              <a:prstDash val="solid"/>
            </a:ln>
          </c:spPr>
          <c:marker>
            <c:symbol val="none"/>
          </c:marker>
          <c:cat>
            <c:strRef>
              <c:f>'G4'!$J$10:$J$15</c:f>
              <c:strCache>
                <c:ptCount val="6"/>
                <c:pt idx="0">
                  <c:v>0-250</c:v>
                </c:pt>
                <c:pt idx="1">
                  <c:v>251-500</c:v>
                </c:pt>
                <c:pt idx="2">
                  <c:v>501-1.000</c:v>
                </c:pt>
                <c:pt idx="3">
                  <c:v>1.001-1.800</c:v>
                </c:pt>
                <c:pt idx="4">
                  <c:v>1.801-3.600</c:v>
                </c:pt>
                <c:pt idx="5">
                  <c:v>3.601 ó más</c:v>
                </c:pt>
              </c:strCache>
            </c:strRef>
          </c:cat>
          <c:val>
            <c:numRef>
              <c:f>'G4'!$K$10:$K$15</c:f>
              <c:numCache>
                <c:formatCode>0.0</c:formatCode>
                <c:ptCount val="6"/>
                <c:pt idx="0" formatCode="General">
                  <c:v>1.0</c:v>
                </c:pt>
                <c:pt idx="1">
                  <c:v>1.521466469019064</c:v>
                </c:pt>
                <c:pt idx="2">
                  <c:v>2.559059936353482</c:v>
                </c:pt>
                <c:pt idx="3">
                  <c:v>4.139853706424283</c:v>
                </c:pt>
                <c:pt idx="4">
                  <c:v>6.47041838390301</c:v>
                </c:pt>
                <c:pt idx="5">
                  <c:v>9.201667322713847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'G4'!$L$9</c:f>
              <c:strCache>
                <c:ptCount val="1"/>
                <c:pt idx="0">
                  <c:v>Combustible</c:v>
                </c:pt>
              </c:strCache>
            </c:strRef>
          </c:tx>
          <c:spPr>
            <a:ln w="19050" cmpd="sng">
              <a:solidFill>
                <a:srgbClr val="155E89"/>
              </a:solidFill>
              <a:prstDash val="solid"/>
            </a:ln>
          </c:spPr>
          <c:marker>
            <c:symbol val="none"/>
          </c:marker>
          <c:cat>
            <c:strRef>
              <c:f>'G4'!$J$10:$J$15</c:f>
              <c:strCache>
                <c:ptCount val="6"/>
                <c:pt idx="0">
                  <c:v>0-250</c:v>
                </c:pt>
                <c:pt idx="1">
                  <c:v>251-500</c:v>
                </c:pt>
                <c:pt idx="2">
                  <c:v>501-1.000</c:v>
                </c:pt>
                <c:pt idx="3">
                  <c:v>1.001-1.800</c:v>
                </c:pt>
                <c:pt idx="4">
                  <c:v>1.801-3.600</c:v>
                </c:pt>
                <c:pt idx="5">
                  <c:v>3.601 ó más</c:v>
                </c:pt>
              </c:strCache>
            </c:strRef>
          </c:cat>
          <c:val>
            <c:numRef>
              <c:f>'G4'!$L$10:$L$15</c:f>
              <c:numCache>
                <c:formatCode>0.0</c:formatCode>
                <c:ptCount val="6"/>
                <c:pt idx="0" formatCode="General">
                  <c:v>1.0</c:v>
                </c:pt>
                <c:pt idx="1">
                  <c:v>1.569908250508754</c:v>
                </c:pt>
                <c:pt idx="2">
                  <c:v>2.744700337047005</c:v>
                </c:pt>
                <c:pt idx="3">
                  <c:v>4.606192706652636</c:v>
                </c:pt>
                <c:pt idx="4">
                  <c:v>7.59993966800431</c:v>
                </c:pt>
                <c:pt idx="5">
                  <c:v>11.14857866726178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'G4'!$M$9</c:f>
              <c:strCache>
                <c:ptCount val="1"/>
                <c:pt idx="0">
                  <c:v>Contaminantes</c:v>
                </c:pt>
              </c:strCache>
            </c:strRef>
          </c:tx>
          <c:spPr>
            <a:ln w="19050" cmpd="sng">
              <a:solidFill>
                <a:srgbClr val="9999FF"/>
              </a:solidFill>
              <a:prstDash val="solid"/>
            </a:ln>
          </c:spPr>
          <c:marker>
            <c:symbol val="none"/>
          </c:marker>
          <c:cat>
            <c:strRef>
              <c:f>'G4'!$J$10:$J$15</c:f>
              <c:strCache>
                <c:ptCount val="6"/>
                <c:pt idx="0">
                  <c:v>0-250</c:v>
                </c:pt>
                <c:pt idx="1">
                  <c:v>251-500</c:v>
                </c:pt>
                <c:pt idx="2">
                  <c:v>501-1.000</c:v>
                </c:pt>
                <c:pt idx="3">
                  <c:v>1.001-1.800</c:v>
                </c:pt>
                <c:pt idx="4">
                  <c:v>1.801-3.600</c:v>
                </c:pt>
                <c:pt idx="5">
                  <c:v>3.601 ó más</c:v>
                </c:pt>
              </c:strCache>
            </c:strRef>
          </c:cat>
          <c:val>
            <c:numRef>
              <c:f>'G4'!$M$10:$M$15</c:f>
              <c:numCache>
                <c:formatCode>0.0</c:formatCode>
                <c:ptCount val="6"/>
                <c:pt idx="0" formatCode="General">
                  <c:v>1.0</c:v>
                </c:pt>
                <c:pt idx="1">
                  <c:v>1.612048332280757</c:v>
                </c:pt>
                <c:pt idx="2">
                  <c:v>2.969648417375081</c:v>
                </c:pt>
                <c:pt idx="3">
                  <c:v>5.215666848225377</c:v>
                </c:pt>
                <c:pt idx="4">
                  <c:v>9.14513778864321</c:v>
                </c:pt>
                <c:pt idx="5">
                  <c:v>13.84982132508198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'G4'!$N$9</c:f>
              <c:strCache>
                <c:ptCount val="1"/>
                <c:pt idx="0">
                  <c:v>Accidentes</c:v>
                </c:pt>
              </c:strCache>
            </c:strRef>
          </c:tx>
          <c:spPr>
            <a:ln w="19050" cmpd="sng">
              <a:solidFill>
                <a:srgbClr val="48AA43"/>
              </a:solidFill>
              <a:prstDash val="solid"/>
            </a:ln>
          </c:spPr>
          <c:marker>
            <c:symbol val="none"/>
          </c:marker>
          <c:cat>
            <c:strRef>
              <c:f>'G4'!$J$10:$J$15</c:f>
              <c:strCache>
                <c:ptCount val="6"/>
                <c:pt idx="0">
                  <c:v>0-250</c:v>
                </c:pt>
                <c:pt idx="1">
                  <c:v>251-500</c:v>
                </c:pt>
                <c:pt idx="2">
                  <c:v>501-1.000</c:v>
                </c:pt>
                <c:pt idx="3">
                  <c:v>1.001-1.800</c:v>
                </c:pt>
                <c:pt idx="4">
                  <c:v>1.801-3.600</c:v>
                </c:pt>
                <c:pt idx="5">
                  <c:v>3.601 ó más</c:v>
                </c:pt>
              </c:strCache>
            </c:strRef>
          </c:cat>
          <c:val>
            <c:numRef>
              <c:f>'G4'!$N$10:$N$15</c:f>
              <c:numCache>
                <c:formatCode>0.0</c:formatCode>
                <c:ptCount val="6"/>
                <c:pt idx="0" formatCode="General">
                  <c:v>1.0</c:v>
                </c:pt>
                <c:pt idx="1">
                  <c:v>1.696291037930206</c:v>
                </c:pt>
                <c:pt idx="2">
                  <c:v>3.16379704698992</c:v>
                </c:pt>
                <c:pt idx="3">
                  <c:v>5.613353262252141</c:v>
                </c:pt>
                <c:pt idx="4">
                  <c:v>9.968468426187975</c:v>
                </c:pt>
                <c:pt idx="5">
                  <c:v>15.1922143674571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7825032"/>
        <c:axId val="-2137818744"/>
      </c:lineChart>
      <c:catAx>
        <c:axId val="-2137825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Ingresos familiares mensuales</a:t>
                </a:r>
              </a:p>
            </c:rich>
          </c:tx>
          <c:layout>
            <c:manualLayout>
              <c:xMode val="edge"/>
              <c:yMode val="edge"/>
              <c:x val="0.384499293357561"/>
              <c:y val="0.834185789276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7818744"/>
        <c:crosses val="autoZero"/>
        <c:auto val="1"/>
        <c:lblAlgn val="ctr"/>
        <c:lblOffset val="100"/>
        <c:noMultiLvlLbl val="0"/>
      </c:catAx>
      <c:valAx>
        <c:axId val="-2137818744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Índice de consumo e impacto (ingresos bajos =1)</a:t>
                </a:r>
              </a:p>
            </c:rich>
          </c:tx>
          <c:layout>
            <c:manualLayout>
              <c:xMode val="edge"/>
              <c:yMode val="edge"/>
              <c:x val="0.0132776672146751"/>
              <c:y val="0.08838057742782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78250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281820541663"/>
          <c:y val="0.910156542932133"/>
          <c:w val="0.612208329728015"/>
          <c:h val="0.06640626171728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65660776360174"/>
          <c:y val="0.028143327450448"/>
          <c:w val="0.886478348622264"/>
          <c:h val="0.611844454249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'G5'!$R$8</c:f>
              <c:strCache>
                <c:ptCount val="1"/>
                <c:pt idx="0">
                  <c:v>Peso de 50 tarifas de autobús (%  SM)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'G5'!$Q$10:$Q$24</c:f>
              <c:strCache>
                <c:ptCount val="15"/>
                <c:pt idx="0">
                  <c:v>São Paulo</c:v>
                </c:pt>
                <c:pt idx="1">
                  <c:v>Río de Janeiro</c:v>
                </c:pt>
                <c:pt idx="2">
                  <c:v>Belo Horizonte</c:v>
                </c:pt>
                <c:pt idx="3">
                  <c:v>Porto Alegre</c:v>
                </c:pt>
                <c:pt idx="4">
                  <c:v>Curitiba</c:v>
                </c:pt>
                <c:pt idx="5">
                  <c:v>Montevideo</c:v>
                </c:pt>
                <c:pt idx="6">
                  <c:v>Guadalajara</c:v>
                </c:pt>
                <c:pt idx="7">
                  <c:v>Santiago</c:v>
                </c:pt>
                <c:pt idx="8">
                  <c:v>León</c:v>
                </c:pt>
                <c:pt idx="9">
                  <c:v>Bogotá</c:v>
                </c:pt>
                <c:pt idx="10">
                  <c:v>Lima</c:v>
                </c:pt>
                <c:pt idx="11">
                  <c:v>Ciudad de México</c:v>
                </c:pt>
                <c:pt idx="12">
                  <c:v>Caracas</c:v>
                </c:pt>
                <c:pt idx="13">
                  <c:v>Buenos Aires</c:v>
                </c:pt>
                <c:pt idx="14">
                  <c:v>San José</c:v>
                </c:pt>
              </c:strCache>
            </c:strRef>
          </c:cat>
          <c:val>
            <c:numRef>
              <c:f>'G5'!$R$10:$R$24</c:f>
              <c:numCache>
                <c:formatCode>0.0</c:formatCode>
                <c:ptCount val="15"/>
                <c:pt idx="0">
                  <c:v>30.26315789473684</c:v>
                </c:pt>
                <c:pt idx="1">
                  <c:v>27.63157894736842</c:v>
                </c:pt>
                <c:pt idx="2">
                  <c:v>26.31578947368421</c:v>
                </c:pt>
                <c:pt idx="3">
                  <c:v>26.31578947368421</c:v>
                </c:pt>
                <c:pt idx="4">
                  <c:v>25.0</c:v>
                </c:pt>
                <c:pt idx="5">
                  <c:v>20.18540669856459</c:v>
                </c:pt>
                <c:pt idx="6">
                  <c:v>18.2882223847842</c:v>
                </c:pt>
                <c:pt idx="7">
                  <c:v>13.19444444444444</c:v>
                </c:pt>
                <c:pt idx="8">
                  <c:v>10.97293343087052</c:v>
                </c:pt>
                <c:pt idx="9">
                  <c:v>10.8359133126935</c:v>
                </c:pt>
                <c:pt idx="10">
                  <c:v>8.127272727272727</c:v>
                </c:pt>
                <c:pt idx="11">
                  <c:v>7.31528895391368</c:v>
                </c:pt>
                <c:pt idx="12">
                  <c:v>5.882352941176471</c:v>
                </c:pt>
                <c:pt idx="13">
                  <c:v>4.591836734693877</c:v>
                </c:pt>
                <c:pt idx="14">
                  <c:v>3.2041217822607</c:v>
                </c:pt>
              </c:numCache>
            </c:numRef>
          </c:val>
        </c:ser>
        <c:ser>
          <c:idx val="1"/>
          <c:order val="1"/>
          <c:tx>
            <c:strRef>
              <c:f>'G5'!$S$8</c:f>
              <c:strCache>
                <c:ptCount val="1"/>
                <c:pt idx="0">
                  <c:v>50 vale-transporte. Usuario que gana dos salarios mínimos de Brasil (% SM)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0113960113960114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0455840455840456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00455840455840456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00911680911680911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00683760683760684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'G5'!$Q$10:$Q$24</c:f>
              <c:strCache>
                <c:ptCount val="15"/>
                <c:pt idx="0">
                  <c:v>São Paulo</c:v>
                </c:pt>
                <c:pt idx="1">
                  <c:v>Río de Janeiro</c:v>
                </c:pt>
                <c:pt idx="2">
                  <c:v>Belo Horizonte</c:v>
                </c:pt>
                <c:pt idx="3">
                  <c:v>Porto Alegre</c:v>
                </c:pt>
                <c:pt idx="4">
                  <c:v>Curitiba</c:v>
                </c:pt>
                <c:pt idx="5">
                  <c:v>Montevideo</c:v>
                </c:pt>
                <c:pt idx="6">
                  <c:v>Guadalajara</c:v>
                </c:pt>
                <c:pt idx="7">
                  <c:v>Santiago</c:v>
                </c:pt>
                <c:pt idx="8">
                  <c:v>León</c:v>
                </c:pt>
                <c:pt idx="9">
                  <c:v>Bogotá</c:v>
                </c:pt>
                <c:pt idx="10">
                  <c:v>Lima</c:v>
                </c:pt>
                <c:pt idx="11">
                  <c:v>Ciudad de México</c:v>
                </c:pt>
                <c:pt idx="12">
                  <c:v>Caracas</c:v>
                </c:pt>
                <c:pt idx="13">
                  <c:v>Buenos Aires</c:v>
                </c:pt>
                <c:pt idx="14">
                  <c:v>San José</c:v>
                </c:pt>
              </c:strCache>
            </c:strRef>
          </c:cat>
          <c:val>
            <c:numRef>
              <c:f>'G5'!$S$10:$S$24</c:f>
              <c:numCache>
                <c:formatCode>General</c:formatCode>
                <c:ptCount val="15"/>
                <c:pt idx="0">
                  <c:v>12.0</c:v>
                </c:pt>
                <c:pt idx="1">
                  <c:v>12.0</c:v>
                </c:pt>
                <c:pt idx="2">
                  <c:v>12.0</c:v>
                </c:pt>
                <c:pt idx="3">
                  <c:v>12.0</c:v>
                </c:pt>
                <c:pt idx="4">
                  <c:v>12.0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1387912"/>
        <c:axId val="-2141384616"/>
      </c:barChart>
      <c:catAx>
        <c:axId val="-2141387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1384616"/>
        <c:crosses val="autoZero"/>
        <c:auto val="1"/>
        <c:lblAlgn val="ctr"/>
        <c:lblOffset val="100"/>
        <c:noMultiLvlLbl val="0"/>
      </c:catAx>
      <c:valAx>
        <c:axId val="-2141384616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13879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0619657289534843"/>
          <c:y val="0.857079019944842"/>
          <c:w val="0.871795414339727"/>
          <c:h val="0.10212798273312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Tarifas de autobus y salario mínimo (2007)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85333692262826"/>
          <c:y val="0.128701339517026"/>
          <c:w val="0.885825670392599"/>
          <c:h val="0.567666080574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'G5'!$R$8</c:f>
              <c:strCache>
                <c:ptCount val="1"/>
                <c:pt idx="0">
                  <c:v>Peso de 50 tarifas de autobús (%  SM)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'G5'!$Q$10:$Q$24</c:f>
              <c:strCache>
                <c:ptCount val="15"/>
                <c:pt idx="0">
                  <c:v>São Paulo</c:v>
                </c:pt>
                <c:pt idx="1">
                  <c:v>Río de Janeiro</c:v>
                </c:pt>
                <c:pt idx="2">
                  <c:v>Belo Horizonte</c:v>
                </c:pt>
                <c:pt idx="3">
                  <c:v>Porto Alegre</c:v>
                </c:pt>
                <c:pt idx="4">
                  <c:v>Curitiba</c:v>
                </c:pt>
                <c:pt idx="5">
                  <c:v>Montevideo</c:v>
                </c:pt>
                <c:pt idx="6">
                  <c:v>Guadalajara</c:v>
                </c:pt>
                <c:pt idx="7">
                  <c:v>Santiago</c:v>
                </c:pt>
                <c:pt idx="8">
                  <c:v>León</c:v>
                </c:pt>
                <c:pt idx="9">
                  <c:v>Bogotá</c:v>
                </c:pt>
                <c:pt idx="10">
                  <c:v>Lima</c:v>
                </c:pt>
                <c:pt idx="11">
                  <c:v>Ciudad de México</c:v>
                </c:pt>
                <c:pt idx="12">
                  <c:v>Caracas</c:v>
                </c:pt>
                <c:pt idx="13">
                  <c:v>Buenos Aires</c:v>
                </c:pt>
                <c:pt idx="14">
                  <c:v>San José</c:v>
                </c:pt>
              </c:strCache>
            </c:strRef>
          </c:cat>
          <c:val>
            <c:numRef>
              <c:f>'G5'!$R$10:$R$24</c:f>
              <c:numCache>
                <c:formatCode>0.0</c:formatCode>
                <c:ptCount val="15"/>
                <c:pt idx="0">
                  <c:v>30.26315789473684</c:v>
                </c:pt>
                <c:pt idx="1">
                  <c:v>27.63157894736842</c:v>
                </c:pt>
                <c:pt idx="2">
                  <c:v>26.31578947368421</c:v>
                </c:pt>
                <c:pt idx="3">
                  <c:v>26.31578947368421</c:v>
                </c:pt>
                <c:pt idx="4">
                  <c:v>25.0</c:v>
                </c:pt>
                <c:pt idx="5">
                  <c:v>20.18540669856459</c:v>
                </c:pt>
                <c:pt idx="6">
                  <c:v>18.2882223847842</c:v>
                </c:pt>
                <c:pt idx="7">
                  <c:v>13.19444444444444</c:v>
                </c:pt>
                <c:pt idx="8">
                  <c:v>10.97293343087052</c:v>
                </c:pt>
                <c:pt idx="9">
                  <c:v>10.8359133126935</c:v>
                </c:pt>
                <c:pt idx="10">
                  <c:v>8.127272727272727</c:v>
                </c:pt>
                <c:pt idx="11">
                  <c:v>7.31528895391368</c:v>
                </c:pt>
                <c:pt idx="12">
                  <c:v>5.882352941176471</c:v>
                </c:pt>
                <c:pt idx="13">
                  <c:v>4.591836734693877</c:v>
                </c:pt>
                <c:pt idx="14">
                  <c:v>3.2041217822607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775416"/>
        <c:axId val="2062771656"/>
      </c:barChart>
      <c:catAx>
        <c:axId val="206277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2771656"/>
        <c:crosses val="autoZero"/>
        <c:auto val="1"/>
        <c:lblAlgn val="ctr"/>
        <c:lblOffset val="100"/>
        <c:noMultiLvlLbl val="0"/>
      </c:catAx>
      <c:valAx>
        <c:axId val="2062771656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27754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93689155332856"/>
          <c:y val="0.881042609035573"/>
          <c:w val="0.398058083648635"/>
          <c:h val="0.0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480549199084668"/>
          <c:y val="0.0457516339869281"/>
          <c:w val="0.933638443935927"/>
          <c:h val="0.6868449777111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AE00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'G6'!$B$8:$B$33</c:f>
              <c:strCache>
                <c:ptCount val="26"/>
                <c:pt idx="0">
                  <c:v>Área metropolitana</c:v>
                </c:pt>
                <c:pt idx="1">
                  <c:v>Belo Horizonte</c:v>
                </c:pt>
                <c:pt idx="2">
                  <c:v>Bogotá</c:v>
                </c:pt>
                <c:pt idx="3">
                  <c:v>Buenos Aires</c:v>
                </c:pt>
                <c:pt idx="4">
                  <c:v>Caracas</c:v>
                </c:pt>
                <c:pt idx="5">
                  <c:v>Ciudad de México</c:v>
                </c:pt>
                <c:pt idx="6">
                  <c:v>Curitiba</c:v>
                </c:pt>
                <c:pt idx="7">
                  <c:v>Guadalajara</c:v>
                </c:pt>
                <c:pt idx="8">
                  <c:v>León</c:v>
                </c:pt>
                <c:pt idx="9">
                  <c:v>Lima</c:v>
                </c:pt>
                <c:pt idx="10">
                  <c:v>Montevideo</c:v>
                </c:pt>
                <c:pt idx="11">
                  <c:v>Porto Alegre</c:v>
                </c:pt>
                <c:pt idx="12">
                  <c:v>Río de Janeiro</c:v>
                </c:pt>
                <c:pt idx="13">
                  <c:v>San José</c:v>
                </c:pt>
                <c:pt idx="14">
                  <c:v>Santiago</c:v>
                </c:pt>
                <c:pt idx="15">
                  <c:v>São Paulo</c:v>
                </c:pt>
                <c:pt idx="17">
                  <c:v>Amsterdam</c:v>
                </c:pt>
                <c:pt idx="18">
                  <c:v>Barcelona</c:v>
                </c:pt>
                <c:pt idx="19">
                  <c:v>Berlín</c:v>
                </c:pt>
                <c:pt idx="20">
                  <c:v>Bruselas</c:v>
                </c:pt>
                <c:pt idx="21">
                  <c:v>Budapest</c:v>
                </c:pt>
                <c:pt idx="22">
                  <c:v>Londres</c:v>
                </c:pt>
                <c:pt idx="23">
                  <c:v>Madrid</c:v>
                </c:pt>
                <c:pt idx="24">
                  <c:v>París</c:v>
                </c:pt>
                <c:pt idx="25">
                  <c:v>Viena</c:v>
                </c:pt>
              </c:strCache>
            </c:strRef>
          </c:cat>
          <c:val>
            <c:numRef>
              <c:f>'G6'!$C$8:$C$33</c:f>
              <c:numCache>
                <c:formatCode>0.0</c:formatCode>
                <c:ptCount val="26"/>
                <c:pt idx="0" formatCode="General">
                  <c:v>0.0</c:v>
                </c:pt>
                <c:pt idx="1">
                  <c:v>1.11731843575419</c:v>
                </c:pt>
                <c:pt idx="2">
                  <c:v>0.50520845863305</c:v>
                </c:pt>
                <c:pt idx="3">
                  <c:v>0.285714285714286</c:v>
                </c:pt>
                <c:pt idx="4">
                  <c:v>0.372093023255814</c:v>
                </c:pt>
                <c:pt idx="5">
                  <c:v>0.183150183150183</c:v>
                </c:pt>
                <c:pt idx="6">
                  <c:v>1.06145251396648</c:v>
                </c:pt>
                <c:pt idx="7">
                  <c:v>0.457875457875458</c:v>
                </c:pt>
                <c:pt idx="8">
                  <c:v>0.274725274725275</c:v>
                </c:pt>
                <c:pt idx="9">
                  <c:v>0.3</c:v>
                </c:pt>
                <c:pt idx="10">
                  <c:v>0.576923076923077</c:v>
                </c:pt>
                <c:pt idx="11">
                  <c:v>1.11731843575419</c:v>
                </c:pt>
                <c:pt idx="12">
                  <c:v>1.173184357541899</c:v>
                </c:pt>
                <c:pt idx="13">
                  <c:v>0.192789666473877</c:v>
                </c:pt>
                <c:pt idx="14">
                  <c:v>0.622033065968243</c:v>
                </c:pt>
                <c:pt idx="15">
                  <c:v>1.284916201117318</c:v>
                </c:pt>
                <c:pt idx="17">
                  <c:v>1.002857142857143</c:v>
                </c:pt>
                <c:pt idx="18">
                  <c:v>1.221428571428572</c:v>
                </c:pt>
                <c:pt idx="19">
                  <c:v>2.0</c:v>
                </c:pt>
                <c:pt idx="20">
                  <c:v>1.214285714285714</c:v>
                </c:pt>
                <c:pt idx="21">
                  <c:v>0.777428571428571</c:v>
                </c:pt>
                <c:pt idx="22">
                  <c:v>3.618</c:v>
                </c:pt>
                <c:pt idx="23">
                  <c:v>1.114285714285714</c:v>
                </c:pt>
                <c:pt idx="24">
                  <c:v>1.5</c:v>
                </c:pt>
                <c:pt idx="25">
                  <c:v>1.285714285714286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705112"/>
        <c:axId val="2062701352"/>
      </c:barChart>
      <c:lineChart>
        <c:grouping val="standard"/>
        <c:varyColors val="0"/>
        <c:ser>
          <c:idx val="1"/>
          <c:order val="1"/>
          <c:spPr>
            <a:ln w="12700" cmpd="sng">
              <a:solidFill>
                <a:srgbClr val="155E89"/>
              </a:solidFill>
              <a:prstDash val="solid"/>
            </a:ln>
          </c:spPr>
          <c:marker>
            <c:symbol val="none"/>
          </c:marker>
          <c:cat>
            <c:strRef>
              <c:f>'G6'!$B$8:$B$33</c:f>
              <c:strCache>
                <c:ptCount val="26"/>
                <c:pt idx="0">
                  <c:v>Área metropolitana</c:v>
                </c:pt>
                <c:pt idx="1">
                  <c:v>Belo Horizonte</c:v>
                </c:pt>
                <c:pt idx="2">
                  <c:v>Bogotá</c:v>
                </c:pt>
                <c:pt idx="3">
                  <c:v>Buenos Aires</c:v>
                </c:pt>
                <c:pt idx="4">
                  <c:v>Caracas</c:v>
                </c:pt>
                <c:pt idx="5">
                  <c:v>Ciudad de México</c:v>
                </c:pt>
                <c:pt idx="6">
                  <c:v>Curitiba</c:v>
                </c:pt>
                <c:pt idx="7">
                  <c:v>Guadalajara</c:v>
                </c:pt>
                <c:pt idx="8">
                  <c:v>León</c:v>
                </c:pt>
                <c:pt idx="9">
                  <c:v>Lima</c:v>
                </c:pt>
                <c:pt idx="10">
                  <c:v>Montevideo</c:v>
                </c:pt>
                <c:pt idx="11">
                  <c:v>Porto Alegre</c:v>
                </c:pt>
                <c:pt idx="12">
                  <c:v>Río de Janeiro</c:v>
                </c:pt>
                <c:pt idx="13">
                  <c:v>San José</c:v>
                </c:pt>
                <c:pt idx="14">
                  <c:v>Santiago</c:v>
                </c:pt>
                <c:pt idx="15">
                  <c:v>São Paulo</c:v>
                </c:pt>
                <c:pt idx="17">
                  <c:v>Amsterdam</c:v>
                </c:pt>
                <c:pt idx="18">
                  <c:v>Barcelona</c:v>
                </c:pt>
                <c:pt idx="19">
                  <c:v>Berlín</c:v>
                </c:pt>
                <c:pt idx="20">
                  <c:v>Bruselas</c:v>
                </c:pt>
                <c:pt idx="21">
                  <c:v>Budapest</c:v>
                </c:pt>
                <c:pt idx="22">
                  <c:v>Londres</c:v>
                </c:pt>
                <c:pt idx="23">
                  <c:v>Madrid</c:v>
                </c:pt>
                <c:pt idx="24">
                  <c:v>París</c:v>
                </c:pt>
                <c:pt idx="25">
                  <c:v>Viena</c:v>
                </c:pt>
              </c:strCache>
            </c:strRef>
          </c:cat>
          <c:val>
            <c:numRef>
              <c:f>'G6'!$D$8:$D$33</c:f>
              <c:numCache>
                <c:formatCode>0.00</c:formatCode>
                <c:ptCount val="26"/>
                <c:pt idx="1">
                  <c:v>0.634980162456889</c:v>
                </c:pt>
                <c:pt idx="2">
                  <c:v>0.634980162456889</c:v>
                </c:pt>
                <c:pt idx="3">
                  <c:v>0.634980162456889</c:v>
                </c:pt>
                <c:pt idx="4">
                  <c:v>0.634980162456889</c:v>
                </c:pt>
                <c:pt idx="5">
                  <c:v>0.634980162456889</c:v>
                </c:pt>
                <c:pt idx="6">
                  <c:v>0.634980162456889</c:v>
                </c:pt>
                <c:pt idx="7">
                  <c:v>0.634980162456889</c:v>
                </c:pt>
                <c:pt idx="8">
                  <c:v>0.634980162456889</c:v>
                </c:pt>
                <c:pt idx="9">
                  <c:v>0.634980162456889</c:v>
                </c:pt>
                <c:pt idx="10">
                  <c:v>0.634980162456889</c:v>
                </c:pt>
                <c:pt idx="11">
                  <c:v>0.634980162456889</c:v>
                </c:pt>
                <c:pt idx="12">
                  <c:v>0.634980162456889</c:v>
                </c:pt>
                <c:pt idx="13">
                  <c:v>0.634980162456889</c:v>
                </c:pt>
                <c:pt idx="14">
                  <c:v>0.634980162456889</c:v>
                </c:pt>
                <c:pt idx="15">
                  <c:v>0.634980162456889</c:v>
                </c:pt>
                <c:pt idx="17">
                  <c:v>1.526</c:v>
                </c:pt>
                <c:pt idx="18">
                  <c:v>1.526</c:v>
                </c:pt>
                <c:pt idx="19">
                  <c:v>1.526</c:v>
                </c:pt>
                <c:pt idx="20">
                  <c:v>1.526</c:v>
                </c:pt>
                <c:pt idx="21">
                  <c:v>1.526</c:v>
                </c:pt>
                <c:pt idx="22">
                  <c:v>1.526</c:v>
                </c:pt>
                <c:pt idx="23">
                  <c:v>1.526</c:v>
                </c:pt>
                <c:pt idx="24">
                  <c:v>1.526</c:v>
                </c:pt>
                <c:pt idx="25">
                  <c:v>1.526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705112"/>
        <c:axId val="2062701352"/>
      </c:lineChart>
      <c:catAx>
        <c:axId val="2062705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2701352"/>
        <c:crosses val="autoZero"/>
        <c:auto val="1"/>
        <c:lblAlgn val="ctr"/>
        <c:lblOffset val="100"/>
        <c:noMultiLvlLbl val="0"/>
      </c:catAx>
      <c:valAx>
        <c:axId val="2062701352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27051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51282051282"/>
          <c:y val="0.0253136906273812"/>
          <c:w val="0.868976209704556"/>
          <c:h val="0.6284951269203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'G7'!$K$9</c:f>
              <c:strCache>
                <c:ptCount val="1"/>
                <c:pt idx="0">
                  <c:v>Autobús</c:v>
                </c:pt>
              </c:strCache>
            </c:strRef>
          </c:tx>
          <c:spPr>
            <a:solidFill>
              <a:srgbClr val="155E89"/>
            </a:solidFill>
            <a:ln w="25400">
              <a:noFill/>
            </a:ln>
            <a:effectLst/>
          </c:spPr>
          <c:invertIfNegative val="0"/>
          <c:cat>
            <c:strRef>
              <c:f>'G7'!$J$10:$J$15</c:f>
              <c:strCache>
                <c:ptCount val="6"/>
                <c:pt idx="0">
                  <c:v>Belo Horizonte</c:v>
                </c:pt>
                <c:pt idx="1">
                  <c:v>Buenos Aires</c:v>
                </c:pt>
                <c:pt idx="2">
                  <c:v>Montevideo</c:v>
                </c:pt>
                <c:pt idx="3">
                  <c:v>Porto Alegre</c:v>
                </c:pt>
                <c:pt idx="4">
                  <c:v>Santiago</c:v>
                </c:pt>
                <c:pt idx="5">
                  <c:v>São Paulo</c:v>
                </c:pt>
              </c:strCache>
            </c:strRef>
          </c:cat>
          <c:val>
            <c:numRef>
              <c:f>'G7'!$K$10:$K$15</c:f>
              <c:numCache>
                <c:formatCode>0_);\(0\)</c:formatCode>
                <c:ptCount val="6"/>
                <c:pt idx="1">
                  <c:v>95.6717093718069</c:v>
                </c:pt>
                <c:pt idx="2">
                  <c:v>10.9</c:v>
                </c:pt>
                <c:pt idx="4">
                  <c:v>111.3944705693061</c:v>
                </c:pt>
                <c:pt idx="5">
                  <c:v>9.27697962746834</c:v>
                </c:pt>
              </c:numCache>
            </c:numRef>
          </c:val>
        </c:ser>
        <c:ser>
          <c:idx val="1"/>
          <c:order val="1"/>
          <c:tx>
            <c:strRef>
              <c:f>'G7'!$L$9</c:f>
              <c:strCache>
                <c:ptCount val="1"/>
                <c:pt idx="0">
                  <c:v>Ferrocarril</c:v>
                </c:pt>
              </c:strCache>
            </c:strRef>
          </c:tx>
          <c:spPr>
            <a:solidFill>
              <a:srgbClr val="FEEE9F"/>
            </a:solidFill>
            <a:ln w="25400">
              <a:noFill/>
            </a:ln>
            <a:effectLst/>
          </c:spPr>
          <c:invertIfNegative val="0"/>
          <c:cat>
            <c:strRef>
              <c:f>'G7'!$J$10:$J$15</c:f>
              <c:strCache>
                <c:ptCount val="6"/>
                <c:pt idx="0">
                  <c:v>Belo Horizonte</c:v>
                </c:pt>
                <c:pt idx="1">
                  <c:v>Buenos Aires</c:v>
                </c:pt>
                <c:pt idx="2">
                  <c:v>Montevideo</c:v>
                </c:pt>
                <c:pt idx="3">
                  <c:v>Porto Alegre</c:v>
                </c:pt>
                <c:pt idx="4">
                  <c:v>Santiago</c:v>
                </c:pt>
                <c:pt idx="5">
                  <c:v>São Paulo</c:v>
                </c:pt>
              </c:strCache>
            </c:strRef>
          </c:cat>
          <c:val>
            <c:numRef>
              <c:f>'G7'!$L$10:$L$15</c:f>
              <c:numCache>
                <c:formatCode>0</c:formatCode>
                <c:ptCount val="6"/>
                <c:pt idx="0">
                  <c:v>81.6</c:v>
                </c:pt>
                <c:pt idx="1">
                  <c:v>931.4</c:v>
                </c:pt>
                <c:pt idx="3">
                  <c:v>70.54839526536034</c:v>
                </c:pt>
                <c:pt idx="5">
                  <c:v>63.7380740533479</c:v>
                </c:pt>
              </c:numCache>
            </c:numRef>
          </c:val>
        </c:ser>
        <c:ser>
          <c:idx val="2"/>
          <c:order val="2"/>
          <c:tx>
            <c:strRef>
              <c:f>'G7'!$M$9</c:f>
              <c:strCache>
                <c:ptCount val="1"/>
                <c:pt idx="0">
                  <c:v>Metro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'G7'!$J$10:$J$15</c:f>
              <c:strCache>
                <c:ptCount val="6"/>
                <c:pt idx="0">
                  <c:v>Belo Horizonte</c:v>
                </c:pt>
                <c:pt idx="1">
                  <c:v>Buenos Aires</c:v>
                </c:pt>
                <c:pt idx="2">
                  <c:v>Montevideo</c:v>
                </c:pt>
                <c:pt idx="3">
                  <c:v>Porto Alegre</c:v>
                </c:pt>
                <c:pt idx="4">
                  <c:v>Santiago</c:v>
                </c:pt>
                <c:pt idx="5">
                  <c:v>São Paulo</c:v>
                </c:pt>
              </c:strCache>
            </c:strRef>
          </c:cat>
          <c:val>
            <c:numRef>
              <c:f>'G7'!$M$10:$M$15</c:f>
              <c:numCache>
                <c:formatCode>0</c:formatCode>
                <c:ptCount val="6"/>
                <c:pt idx="1">
                  <c:v>52.29065286896463</c:v>
                </c:pt>
                <c:pt idx="5">
                  <c:v>18.15398671923546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9519000"/>
        <c:axId val="-2139515656"/>
      </c:barChart>
      <c:catAx>
        <c:axId val="-2139519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9515656"/>
        <c:crosses val="autoZero"/>
        <c:auto val="1"/>
        <c:lblAlgn val="ctr"/>
        <c:lblOffset val="100"/>
        <c:noMultiLvlLbl val="0"/>
      </c:catAx>
      <c:valAx>
        <c:axId val="-2139515656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Subsidio/recaudación (%)</a:t>
                </a:r>
              </a:p>
            </c:rich>
          </c:tx>
          <c:layout>
            <c:manualLayout>
              <c:xMode val="edge"/>
              <c:yMode val="edge"/>
              <c:x val="0.021673155707935"/>
              <c:y val="0.1221103541832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95190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36045558880786"/>
          <c:y val="0.899354153764487"/>
          <c:w val="0.382178283987564"/>
          <c:h val="0.081560352708720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87841945288754"/>
          <c:y val="0.0457317073170732"/>
          <c:w val="0.866261398176292"/>
          <c:h val="0.7860414981911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0.0238095238095238"/>
                  <c:y val="0.01693121693121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'G8'!$J$9:$J$17</c:f>
              <c:strCache>
                <c:ptCount val="9"/>
                <c:pt idx="0">
                  <c:v>Ámsterdam</c:v>
                </c:pt>
                <c:pt idx="1">
                  <c:v>Barcelona</c:v>
                </c:pt>
                <c:pt idx="2">
                  <c:v>Berlín</c:v>
                </c:pt>
                <c:pt idx="3">
                  <c:v>Bruselas</c:v>
                </c:pt>
                <c:pt idx="4">
                  <c:v>Budapest</c:v>
                </c:pt>
                <c:pt idx="5">
                  <c:v>Londres</c:v>
                </c:pt>
                <c:pt idx="6">
                  <c:v>Madrid</c:v>
                </c:pt>
                <c:pt idx="7">
                  <c:v>París</c:v>
                </c:pt>
                <c:pt idx="8">
                  <c:v>Viena</c:v>
                </c:pt>
              </c:strCache>
            </c:strRef>
          </c:cat>
          <c:val>
            <c:numRef>
              <c:f>'G8'!$K$9:$K$17</c:f>
              <c:numCache>
                <c:formatCode>0</c:formatCode>
                <c:ptCount val="9"/>
                <c:pt idx="0">
                  <c:v>38.2</c:v>
                </c:pt>
                <c:pt idx="1">
                  <c:v>55.9</c:v>
                </c:pt>
                <c:pt idx="2">
                  <c:v>52.5</c:v>
                </c:pt>
                <c:pt idx="3">
                  <c:v>30.7</c:v>
                </c:pt>
                <c:pt idx="4">
                  <c:v>36.7</c:v>
                </c:pt>
                <c:pt idx="5">
                  <c:v>50.8</c:v>
                </c:pt>
                <c:pt idx="6">
                  <c:v>42.7</c:v>
                </c:pt>
                <c:pt idx="7">
                  <c:v>39.5</c:v>
                </c:pt>
                <c:pt idx="8">
                  <c:v>38.0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9551512"/>
        <c:axId val="-2139606968"/>
      </c:barChart>
      <c:catAx>
        <c:axId val="-2139551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9606968"/>
        <c:crosses val="autoZero"/>
        <c:auto val="1"/>
        <c:lblAlgn val="ctr"/>
        <c:lblOffset val="100"/>
        <c:noMultiLvlLbl val="0"/>
      </c:catAx>
      <c:valAx>
        <c:axId val="-2139606968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Recaudación/costo (%)</a:t>
                </a:r>
              </a:p>
            </c:rich>
          </c:tx>
          <c:layout>
            <c:manualLayout>
              <c:xMode val="edge"/>
              <c:yMode val="edge"/>
              <c:x val="0.0169768462957"/>
              <c:y val="0.3209712704830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95515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368300</xdr:rowOff>
    </xdr:from>
    <xdr:to>
      <xdr:col>3</xdr:col>
      <xdr:colOff>647700</xdr:colOff>
      <xdr:row>2</xdr:row>
      <xdr:rowOff>38100</xdr:rowOff>
    </xdr:to>
    <xdr:pic>
      <xdr:nvPicPr>
        <xdr:cNvPr id="87568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" y="3683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469900</xdr:colOff>
      <xdr:row>2</xdr:row>
      <xdr:rowOff>50800</xdr:rowOff>
    </xdr:to>
    <xdr:pic>
      <xdr:nvPicPr>
        <xdr:cNvPr id="50412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571500</xdr:colOff>
      <xdr:row>2</xdr:row>
      <xdr:rowOff>50800</xdr:rowOff>
    </xdr:to>
    <xdr:pic>
      <xdr:nvPicPr>
        <xdr:cNvPr id="51481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304800</xdr:rowOff>
    </xdr:from>
    <xdr:to>
      <xdr:col>10</xdr:col>
      <xdr:colOff>304800</xdr:colOff>
      <xdr:row>25</xdr:row>
      <xdr:rowOff>0</xdr:rowOff>
    </xdr:to>
    <xdr:graphicFrame macro="">
      <xdr:nvGraphicFramePr>
        <xdr:cNvPr id="35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469900</xdr:colOff>
      <xdr:row>2</xdr:row>
      <xdr:rowOff>50800</xdr:rowOff>
    </xdr:to>
    <xdr:pic>
      <xdr:nvPicPr>
        <xdr:cNvPr id="3517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6</xdr:row>
      <xdr:rowOff>254000</xdr:rowOff>
    </xdr:from>
    <xdr:to>
      <xdr:col>9</xdr:col>
      <xdr:colOff>139700</xdr:colOff>
      <xdr:row>24</xdr:row>
      <xdr:rowOff>0</xdr:rowOff>
    </xdr:to>
    <xdr:graphicFrame macro="">
      <xdr:nvGraphicFramePr>
        <xdr:cNvPr id="65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469900</xdr:colOff>
      <xdr:row>2</xdr:row>
      <xdr:rowOff>50800</xdr:rowOff>
    </xdr:to>
    <xdr:pic>
      <xdr:nvPicPr>
        <xdr:cNvPr id="6585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8</xdr:col>
      <xdr:colOff>520700</xdr:colOff>
      <xdr:row>18</xdr:row>
      <xdr:rowOff>355600</xdr:rowOff>
    </xdr:to>
    <xdr:graphicFrame macro="">
      <xdr:nvGraphicFramePr>
        <xdr:cNvPr id="863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469900</xdr:colOff>
      <xdr:row>2</xdr:row>
      <xdr:rowOff>50800</xdr:rowOff>
    </xdr:to>
    <xdr:pic>
      <xdr:nvPicPr>
        <xdr:cNvPr id="8634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6</xdr:row>
      <xdr:rowOff>101600</xdr:rowOff>
    </xdr:from>
    <xdr:to>
      <xdr:col>8</xdr:col>
      <xdr:colOff>190500</xdr:colOff>
      <xdr:row>20</xdr:row>
      <xdr:rowOff>101600</xdr:rowOff>
    </xdr:to>
    <xdr:graphicFrame macro="">
      <xdr:nvGraphicFramePr>
        <xdr:cNvPr id="1068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469900</xdr:colOff>
      <xdr:row>2</xdr:row>
      <xdr:rowOff>50800</xdr:rowOff>
    </xdr:to>
    <xdr:pic>
      <xdr:nvPicPr>
        <xdr:cNvPr id="10682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9</xdr:row>
      <xdr:rowOff>0</xdr:rowOff>
    </xdr:from>
    <xdr:to>
      <xdr:col>7</xdr:col>
      <xdr:colOff>0</xdr:colOff>
      <xdr:row>22</xdr:row>
      <xdr:rowOff>50800</xdr:rowOff>
    </xdr:to>
    <xdr:graphicFrame macro="">
      <xdr:nvGraphicFramePr>
        <xdr:cNvPr id="1293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203200</xdr:colOff>
      <xdr:row>7</xdr:row>
      <xdr:rowOff>152400</xdr:rowOff>
    </xdr:from>
    <xdr:to>
      <xdr:col>15</xdr:col>
      <xdr:colOff>203200</xdr:colOff>
      <xdr:row>21</xdr:row>
      <xdr:rowOff>190500</xdr:rowOff>
    </xdr:to>
    <xdr:graphicFrame macro="">
      <xdr:nvGraphicFramePr>
        <xdr:cNvPr id="1293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977900</xdr:colOff>
      <xdr:row>1</xdr:row>
      <xdr:rowOff>0</xdr:rowOff>
    </xdr:from>
    <xdr:to>
      <xdr:col>3</xdr:col>
      <xdr:colOff>457200</xdr:colOff>
      <xdr:row>2</xdr:row>
      <xdr:rowOff>50800</xdr:rowOff>
    </xdr:to>
    <xdr:pic>
      <xdr:nvPicPr>
        <xdr:cNvPr id="12934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13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9</xdr:row>
      <xdr:rowOff>127000</xdr:rowOff>
    </xdr:from>
    <xdr:to>
      <xdr:col>15</xdr:col>
      <xdr:colOff>546100</xdr:colOff>
      <xdr:row>28</xdr:row>
      <xdr:rowOff>139700</xdr:rowOff>
    </xdr:to>
    <xdr:graphicFrame macro="">
      <xdr:nvGraphicFramePr>
        <xdr:cNvPr id="1578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520700</xdr:colOff>
      <xdr:row>2</xdr:row>
      <xdr:rowOff>50800</xdr:rowOff>
    </xdr:to>
    <xdr:pic>
      <xdr:nvPicPr>
        <xdr:cNvPr id="15786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0.29509</cdr:x>
      <cdr:y>0.31949</cdr:y>
    </cdr:from>
    <cdr:to>
      <cdr:x>0.37198</cdr:x>
      <cdr:y>0.37578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80693" y="1166026"/>
          <a:ext cx="631647" cy="209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 b="1">
              <a:latin typeface="Arial" pitchFamily="34" charset="0"/>
              <a:cs typeface="Arial" pitchFamily="34" charset="0"/>
            </a:rPr>
            <a:t>0,63</a:t>
          </a:r>
        </a:p>
      </cdr:txBody>
    </cdr:sp>
  </cdr:relSizeAnchor>
  <cdr:relSizeAnchor xmlns:cdr="http://schemas.openxmlformats.org/drawingml/2006/chartDrawing">
    <cdr:from>
      <cdr:x>0.78808</cdr:x>
      <cdr:y>0.23302</cdr:y>
    </cdr:from>
    <cdr:to>
      <cdr:x>0.83579</cdr:x>
      <cdr:y>0.2797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6430992" y="847725"/>
          <a:ext cx="379383" cy="171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 b="1">
              <a:latin typeface="Arial" pitchFamily="34" charset="0"/>
              <a:cs typeface="Arial" pitchFamily="34" charset="0"/>
            </a:rPr>
            <a:t>1,53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7</xdr:row>
      <xdr:rowOff>38100</xdr:rowOff>
    </xdr:from>
    <xdr:to>
      <xdr:col>8</xdr:col>
      <xdr:colOff>279400</xdr:colOff>
      <xdr:row>16</xdr:row>
      <xdr:rowOff>0</xdr:rowOff>
    </xdr:to>
    <xdr:graphicFrame macro="">
      <xdr:nvGraphicFramePr>
        <xdr:cNvPr id="2601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495300</xdr:colOff>
      <xdr:row>2</xdr:row>
      <xdr:rowOff>50800</xdr:rowOff>
    </xdr:to>
    <xdr:pic>
      <xdr:nvPicPr>
        <xdr:cNvPr id="26018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469900</xdr:colOff>
      <xdr:row>2</xdr:row>
      <xdr:rowOff>50800</xdr:rowOff>
    </xdr:to>
    <xdr:pic>
      <xdr:nvPicPr>
        <xdr:cNvPr id="1245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292100</xdr:colOff>
      <xdr:row>6</xdr:row>
      <xdr:rowOff>127000</xdr:rowOff>
    </xdr:from>
    <xdr:to>
      <xdr:col>8</xdr:col>
      <xdr:colOff>279400</xdr:colOff>
      <xdr:row>18</xdr:row>
      <xdr:rowOff>0</xdr:rowOff>
    </xdr:to>
    <xdr:graphicFrame macro="">
      <xdr:nvGraphicFramePr>
        <xdr:cNvPr id="2806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495300</xdr:colOff>
      <xdr:row>2</xdr:row>
      <xdr:rowOff>50800</xdr:rowOff>
    </xdr:to>
    <xdr:pic>
      <xdr:nvPicPr>
        <xdr:cNvPr id="28070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939800</xdr:colOff>
      <xdr:row>6</xdr:row>
      <xdr:rowOff>241300</xdr:rowOff>
    </xdr:from>
    <xdr:to>
      <xdr:col>9</xdr:col>
      <xdr:colOff>406400</xdr:colOff>
      <xdr:row>26</xdr:row>
      <xdr:rowOff>88900</xdr:rowOff>
    </xdr:to>
    <xdr:graphicFrame macro="">
      <xdr:nvGraphicFramePr>
        <xdr:cNvPr id="30111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495300</xdr:colOff>
      <xdr:row>2</xdr:row>
      <xdr:rowOff>50800</xdr:rowOff>
    </xdr:to>
    <xdr:pic>
      <xdr:nvPicPr>
        <xdr:cNvPr id="30112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774700</xdr:colOff>
      <xdr:row>6</xdr:row>
      <xdr:rowOff>25400</xdr:rowOff>
    </xdr:from>
    <xdr:to>
      <xdr:col>7</xdr:col>
      <xdr:colOff>317500</xdr:colOff>
      <xdr:row>23</xdr:row>
      <xdr:rowOff>50800</xdr:rowOff>
    </xdr:to>
    <xdr:graphicFrame macro="">
      <xdr:nvGraphicFramePr>
        <xdr:cNvPr id="1781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495300</xdr:colOff>
      <xdr:row>2</xdr:row>
      <xdr:rowOff>50800</xdr:rowOff>
    </xdr:to>
    <xdr:pic>
      <xdr:nvPicPr>
        <xdr:cNvPr id="17820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469900</xdr:colOff>
      <xdr:row>2</xdr:row>
      <xdr:rowOff>50800</xdr:rowOff>
    </xdr:to>
    <xdr:pic>
      <xdr:nvPicPr>
        <xdr:cNvPr id="44257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469900</xdr:colOff>
      <xdr:row>2</xdr:row>
      <xdr:rowOff>50800</xdr:rowOff>
    </xdr:to>
    <xdr:pic>
      <xdr:nvPicPr>
        <xdr:cNvPr id="2270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2425700</xdr:colOff>
      <xdr:row>2</xdr:row>
      <xdr:rowOff>50800</xdr:rowOff>
    </xdr:to>
    <xdr:pic>
      <xdr:nvPicPr>
        <xdr:cNvPr id="45287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508000</xdr:colOff>
      <xdr:row>2</xdr:row>
      <xdr:rowOff>50800</xdr:rowOff>
    </xdr:to>
    <xdr:pic>
      <xdr:nvPicPr>
        <xdr:cNvPr id="46306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241300</xdr:colOff>
      <xdr:row>2</xdr:row>
      <xdr:rowOff>63500</xdr:rowOff>
    </xdr:to>
    <xdr:pic>
      <xdr:nvPicPr>
        <xdr:cNvPr id="47339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368300</xdr:rowOff>
    </xdr:from>
    <xdr:to>
      <xdr:col>2</xdr:col>
      <xdr:colOff>241300</xdr:colOff>
      <xdr:row>2</xdr:row>
      <xdr:rowOff>50800</xdr:rowOff>
    </xdr:to>
    <xdr:pic>
      <xdr:nvPicPr>
        <xdr:cNvPr id="48360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68300"/>
          <a:ext cx="23622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469900</xdr:colOff>
      <xdr:row>2</xdr:row>
      <xdr:rowOff>50800</xdr:rowOff>
    </xdr:to>
    <xdr:pic>
      <xdr:nvPicPr>
        <xdr:cNvPr id="49384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mu.caf.com/Users/ZARICHTAD/Desktop/PARA%20MA&#209;ANAAAAAA/LISTOSSSS%20DISE&#209;O/Documents%20and%20Settings/dzarichta/Configuraci&#243;n%20local/Archivos%20temporales%20de%20Internet/Content.Outlook/T2WNY0V8/costos%20y%20tarifas%20con%20propuesta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G1"/>
      <sheetName val="G2"/>
      <sheetName val="G3"/>
      <sheetName val="G4"/>
      <sheetName val="G5"/>
      <sheetName val="G6"/>
      <sheetName val="G7"/>
      <sheetName val="G8"/>
      <sheetName val="G9"/>
      <sheetName val="G10"/>
    </sheetNames>
    <sheetDataSet>
      <sheetData sheetId="0" refreshError="1"/>
      <sheetData sheetId="1">
        <row r="24">
          <cell r="A24" t="str">
            <v>Cuadro Nº 1: Tarifas mínimas de los principales servicios de transporte colectivo. En dólares. Año 2007</v>
          </cell>
        </row>
      </sheetData>
      <sheetData sheetId="2">
        <row r="27">
          <cell r="A27" t="str">
            <v>Cuadro Nº 2.a: Descuentos disponibles en las tarifas de los servicios de transporte colectivo. Año 2007</v>
          </cell>
        </row>
      </sheetData>
      <sheetData sheetId="3">
        <row r="27">
          <cell r="A27" t="str">
            <v>Cuadro Nº 2.b: Descuentos en las tarifas. Por categoria de usuario. Año 2007</v>
          </cell>
        </row>
      </sheetData>
      <sheetData sheetId="4">
        <row r="24">
          <cell r="A24" t="str">
            <v xml:space="preserve">Cuadro Nº 3: Gastos anuales en transporte por habitante. En dólares/habitante. Año 2007 </v>
          </cell>
        </row>
      </sheetData>
      <sheetData sheetId="5">
        <row r="28">
          <cell r="A28" t="str">
            <v>Cuadro Nº 4: Gasto por viaje en transporte colectivo e individual. Año 2007</v>
          </cell>
        </row>
      </sheetData>
      <sheetData sheetId="6">
        <row r="25">
          <cell r="A25" t="str">
            <v>Cuadro Nº 5: Costos fijos anuales del automóvil promedio*. Año 2007</v>
          </cell>
        </row>
      </sheetData>
      <sheetData sheetId="7">
        <row r="25">
          <cell r="A25" t="str">
            <v>Cuadro Nº 6: Peso relativo de la tarifa de buses en los salarios. Año 2007</v>
          </cell>
        </row>
      </sheetData>
      <sheetData sheetId="8">
        <row r="27">
          <cell r="A27" t="str">
            <v>Cuadro Nº 7: Subsidios declarados en el transporte colectivo. En millones de dólares/año. Año 2007</v>
          </cell>
        </row>
      </sheetData>
      <sheetData sheetId="9">
        <row r="26">
          <cell r="A26" t="str">
            <v>Cuadro Nº 8: Recaudación y subsidios del transporte colectivo. Año 2007</v>
          </cell>
        </row>
      </sheetData>
      <sheetData sheetId="10">
        <row r="25">
          <cell r="A25" t="str">
            <v>Cuadro Nº 9: Costos anuales de las emisiones de gases por tipo de vehículos. En millones de dólares. Año 2007</v>
          </cell>
        </row>
      </sheetData>
      <sheetData sheetId="11">
        <row r="26">
          <cell r="A26" t="str">
            <v>Gráfico Nº 1: Tarifa mínima en el transporte colectivo. Año 2007</v>
          </cell>
        </row>
      </sheetData>
      <sheetData sheetId="12">
        <row r="25">
          <cell r="A25" t="str">
            <v>Gráfico Nº 2: Costo por viaje. Por tipo de transporte. Año 2007</v>
          </cell>
        </row>
      </sheetData>
      <sheetData sheetId="13">
        <row r="22">
          <cell r="A22" t="str">
            <v>Gráfico Nº 3: Ingreso de los usuario del transporte colectivo en Buenos Aires</v>
          </cell>
        </row>
      </sheetData>
      <sheetData sheetId="14">
        <row r="21">
          <cell r="A21" t="str">
            <v>Gráfico Nº 4: Consumo e impacto de la movilidad en São Paulo</v>
          </cell>
        </row>
      </sheetData>
      <sheetData sheetId="15">
        <row r="40">
          <cell r="A40" t="str">
            <v>Gráfico Nº 5: Tarifas de autobús y salario mínimo. Año 2007</v>
          </cell>
        </row>
      </sheetData>
      <sheetData sheetId="16">
        <row r="34">
          <cell r="A34" t="str">
            <v>Gráfico Nº 6: Tarifas básicas en América Latina y Europa</v>
          </cell>
        </row>
      </sheetData>
      <sheetData sheetId="17">
        <row r="20">
          <cell r="A20" t="str">
            <v>Gráfico Nº 7: Subsidio al transporte colectivo</v>
          </cell>
        </row>
      </sheetData>
      <sheetData sheetId="18">
        <row r="21">
          <cell r="A21" t="str">
            <v>Gráfico Nº 8: Costos y recaudación del transporte colectivo en Europa</v>
          </cell>
        </row>
      </sheetData>
      <sheetData sheetId="19">
        <row r="33">
          <cell r="A33" t="str">
            <v>Gráfico Nº 9: Recaudación y subsidios del transporte colectivo en América Latina y Europa</v>
          </cell>
        </row>
      </sheetData>
      <sheetData sheetId="20">
        <row r="32">
          <cell r="A32" t="str">
            <v>Gráfico Nº 10: Costo personal1 comparado de un viaje de 9 km en transporte colectivo, auto y moto. En dólares. Año 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Relationship Id="rId2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Relationship Id="rId2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Relationship Id="rId2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Relationship Id="rId2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Relationship Id="rId2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Relationship Id="rId2" Type="http://schemas.openxmlformats.org/officeDocument/2006/relationships/vmlDrawing" Target="../drawings/vmlDrawing2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31"/>
  <sheetViews>
    <sheetView showGridLines="0" tabSelected="1" workbookViewId="0"/>
  </sheetViews>
  <sheetFormatPr baseColWidth="10" defaultColWidth="12.83203125" defaultRowHeight="30" customHeight="1" x14ac:dyDescent="0"/>
  <cols>
    <col min="1" max="8" width="12.83203125" style="117"/>
    <col min="9" max="9" width="18.33203125" style="117" customWidth="1"/>
    <col min="10" max="10" width="21.5" style="117" customWidth="1"/>
    <col min="11" max="16384" width="12.83203125" style="117"/>
  </cols>
  <sheetData>
    <row r="1" spans="2:16" s="6" customFormat="1" ht="30.75" customHeight="1"/>
    <row r="2" spans="2:16" s="6" customFormat="1" ht="62" customHeight="1">
      <c r="F2" s="26"/>
      <c r="I2" s="171" t="s">
        <v>194</v>
      </c>
      <c r="J2" s="171"/>
    </row>
    <row r="3" spans="2:16" s="6" customFormat="1" ht="30.75" customHeight="1">
      <c r="C3" s="13"/>
      <c r="D3" s="13"/>
      <c r="E3" s="13"/>
      <c r="J3" s="15"/>
      <c r="K3" s="15"/>
      <c r="L3" s="15"/>
      <c r="M3" s="15"/>
    </row>
    <row r="4" spans="2:16" ht="30" customHeight="1">
      <c r="C4" s="118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2:16" ht="40" customHeight="1">
      <c r="B5" s="123" t="s">
        <v>110</v>
      </c>
      <c r="C5" s="154" t="s">
        <v>91</v>
      </c>
      <c r="D5" s="154"/>
      <c r="E5" s="154"/>
      <c r="F5" s="154"/>
      <c r="G5" s="154"/>
      <c r="H5" s="154"/>
      <c r="I5" s="154"/>
      <c r="J5" s="154"/>
    </row>
    <row r="6" spans="2:16" ht="30" customHeight="1">
      <c r="B6" s="114"/>
      <c r="C6" s="115"/>
    </row>
    <row r="7" spans="2:16" ht="40" customHeight="1">
      <c r="B7" s="155" t="s">
        <v>111</v>
      </c>
      <c r="C7" s="156"/>
      <c r="D7" s="156"/>
      <c r="E7" s="156"/>
      <c r="F7" s="156"/>
      <c r="G7" s="156"/>
      <c r="H7" s="156"/>
      <c r="I7" s="156"/>
      <c r="J7" s="157"/>
    </row>
    <row r="8" spans="2:16" ht="30" customHeight="1">
      <c r="B8" s="122" t="s">
        <v>112</v>
      </c>
      <c r="C8" s="158" t="s">
        <v>99</v>
      </c>
      <c r="D8" s="158"/>
      <c r="E8" s="158"/>
      <c r="F8" s="158"/>
      <c r="G8" s="158"/>
      <c r="H8" s="158"/>
      <c r="I8" s="158"/>
      <c r="J8" s="158"/>
    </row>
    <row r="9" spans="2:16" ht="30" customHeight="1">
      <c r="B9" s="100">
        <v>1</v>
      </c>
      <c r="C9" s="151" t="str">
        <f>+'[1]1'!A24</f>
        <v>Cuadro Nº 1: Tarifas mínimas de los principales servicios de transporte colectivo. En dólares. Año 2007</v>
      </c>
      <c r="D9" s="152"/>
      <c r="E9" s="152"/>
      <c r="F9" s="152"/>
      <c r="G9" s="152"/>
      <c r="H9" s="152"/>
      <c r="I9" s="152"/>
      <c r="J9" s="153"/>
    </row>
    <row r="10" spans="2:16" ht="30" customHeight="1">
      <c r="B10" s="103" t="s">
        <v>125</v>
      </c>
      <c r="C10" s="148" t="str">
        <f>+'[1]2'!A27</f>
        <v>Cuadro Nº 2.a: Descuentos disponibles en las tarifas de los servicios de transporte colectivo. Año 2007</v>
      </c>
      <c r="D10" s="149"/>
      <c r="E10" s="149"/>
      <c r="F10" s="149"/>
      <c r="G10" s="149"/>
      <c r="H10" s="149"/>
      <c r="I10" s="149"/>
      <c r="J10" s="150"/>
    </row>
    <row r="11" spans="2:16" ht="30" customHeight="1">
      <c r="B11" s="100" t="s">
        <v>126</v>
      </c>
      <c r="C11" s="151" t="str">
        <f>+'[1]3'!A27</f>
        <v>Cuadro Nº 2.b: Descuentos en las tarifas. Por categoria de usuario. Año 2007</v>
      </c>
      <c r="D11" s="152"/>
      <c r="E11" s="152"/>
      <c r="F11" s="152"/>
      <c r="G11" s="152"/>
      <c r="H11" s="152"/>
      <c r="I11" s="152"/>
      <c r="J11" s="153"/>
    </row>
    <row r="12" spans="2:16" ht="30" customHeight="1">
      <c r="B12" s="103">
        <v>3</v>
      </c>
      <c r="C12" s="148" t="str">
        <f>+'[1]4'!A24</f>
        <v xml:space="preserve">Cuadro Nº 3: Gastos anuales en transporte por habitante. En dólares/habitante. Año 2007 </v>
      </c>
      <c r="D12" s="149"/>
      <c r="E12" s="149"/>
      <c r="F12" s="149"/>
      <c r="G12" s="149"/>
      <c r="H12" s="149"/>
      <c r="I12" s="149"/>
      <c r="J12" s="150"/>
    </row>
    <row r="13" spans="2:16" ht="30" customHeight="1">
      <c r="B13" s="100">
        <v>4</v>
      </c>
      <c r="C13" s="151" t="str">
        <f>+'[1]5'!A28</f>
        <v>Cuadro Nº 4: Gasto por viaje en transporte colectivo e individual. Año 2007</v>
      </c>
      <c r="D13" s="152"/>
      <c r="E13" s="152"/>
      <c r="F13" s="152"/>
      <c r="G13" s="152"/>
      <c r="H13" s="152"/>
      <c r="I13" s="152"/>
      <c r="J13" s="153"/>
    </row>
    <row r="14" spans="2:16" ht="30" customHeight="1">
      <c r="B14" s="103">
        <v>5</v>
      </c>
      <c r="C14" s="165" t="str">
        <f>+'[1]6'!A25</f>
        <v>Cuadro Nº 5: Costos fijos anuales del automóvil promedio*. Año 2007</v>
      </c>
      <c r="D14" s="166"/>
      <c r="E14" s="166"/>
      <c r="F14" s="166"/>
      <c r="G14" s="166"/>
      <c r="H14" s="166"/>
      <c r="I14" s="166"/>
      <c r="J14" s="167"/>
    </row>
    <row r="15" spans="2:16" ht="30" customHeight="1">
      <c r="B15" s="100">
        <v>6</v>
      </c>
      <c r="C15" s="168" t="str">
        <f>+'[1]7'!A25</f>
        <v>Cuadro Nº 6: Peso relativo de la tarifa de buses en los salarios. Año 2007</v>
      </c>
      <c r="D15" s="169"/>
      <c r="E15" s="169"/>
      <c r="F15" s="169"/>
      <c r="G15" s="169"/>
      <c r="H15" s="169"/>
      <c r="I15" s="169"/>
      <c r="J15" s="170"/>
    </row>
    <row r="16" spans="2:16" ht="30" customHeight="1">
      <c r="B16" s="103">
        <v>7</v>
      </c>
      <c r="C16" s="165" t="str">
        <f>+'[1]8'!A27</f>
        <v>Cuadro Nº 7: Subsidios declarados en el transporte colectivo. En millones de dólares/año. Año 2007</v>
      </c>
      <c r="D16" s="166"/>
      <c r="E16" s="166"/>
      <c r="F16" s="166"/>
      <c r="G16" s="166"/>
      <c r="H16" s="166"/>
      <c r="I16" s="166"/>
      <c r="J16" s="167"/>
    </row>
    <row r="17" spans="2:10" ht="30" customHeight="1">
      <c r="B17" s="100">
        <v>8</v>
      </c>
      <c r="C17" s="151" t="str">
        <f>+'[1]9'!A26</f>
        <v>Cuadro Nº 8: Recaudación y subsidios del transporte colectivo. Año 2007</v>
      </c>
      <c r="D17" s="152"/>
      <c r="E17" s="152"/>
      <c r="F17" s="152"/>
      <c r="G17" s="152"/>
      <c r="H17" s="152"/>
      <c r="I17" s="152"/>
      <c r="J17" s="153"/>
    </row>
    <row r="18" spans="2:10" ht="30" customHeight="1">
      <c r="B18" s="103">
        <v>9</v>
      </c>
      <c r="C18" s="165" t="str">
        <f>+'[1]10'!A25</f>
        <v>Cuadro Nº 9: Costos anuales de las emisiones de gases por tipo de vehículos. En millones de dólares. Año 2007</v>
      </c>
      <c r="D18" s="166"/>
      <c r="E18" s="166"/>
      <c r="F18" s="166"/>
      <c r="G18" s="166"/>
      <c r="H18" s="166"/>
      <c r="I18" s="166"/>
      <c r="J18" s="167"/>
    </row>
    <row r="19" spans="2:10" ht="30" customHeight="1">
      <c r="B19" s="116"/>
      <c r="C19" s="119"/>
    </row>
    <row r="20" spans="2:10" ht="40" customHeight="1">
      <c r="B20" s="155" t="s">
        <v>113</v>
      </c>
      <c r="C20" s="156"/>
      <c r="D20" s="156"/>
      <c r="E20" s="156"/>
      <c r="F20" s="156"/>
      <c r="G20" s="156"/>
      <c r="H20" s="156"/>
      <c r="I20" s="156"/>
      <c r="J20" s="157"/>
    </row>
    <row r="21" spans="2:10" ht="30" customHeight="1">
      <c r="B21" s="122" t="s">
        <v>112</v>
      </c>
      <c r="C21" s="172" t="s">
        <v>99</v>
      </c>
      <c r="D21" s="173"/>
      <c r="E21" s="173"/>
      <c r="F21" s="173"/>
      <c r="G21" s="173"/>
      <c r="H21" s="173"/>
      <c r="I21" s="173"/>
      <c r="J21" s="174"/>
    </row>
    <row r="22" spans="2:10" ht="30" customHeight="1">
      <c r="B22" s="120" t="s">
        <v>100</v>
      </c>
      <c r="C22" s="162" t="str">
        <f>+[1]G1!A26</f>
        <v>Gráfico Nº 1: Tarifa mínima en el transporte colectivo. Año 2007</v>
      </c>
      <c r="D22" s="163"/>
      <c r="E22" s="163"/>
      <c r="F22" s="163"/>
      <c r="G22" s="163"/>
      <c r="H22" s="163"/>
      <c r="I22" s="163"/>
      <c r="J22" s="164"/>
    </row>
    <row r="23" spans="2:10" ht="30" customHeight="1">
      <c r="B23" s="121" t="s">
        <v>101</v>
      </c>
      <c r="C23" s="159" t="str">
        <f>+[1]G2!A25</f>
        <v>Gráfico Nº 2: Costo por viaje. Por tipo de transporte. Año 2007</v>
      </c>
      <c r="D23" s="160"/>
      <c r="E23" s="160"/>
      <c r="F23" s="160"/>
      <c r="G23" s="160"/>
      <c r="H23" s="160"/>
      <c r="I23" s="160"/>
      <c r="J23" s="161"/>
    </row>
    <row r="24" spans="2:10" ht="30" customHeight="1">
      <c r="B24" s="120" t="s">
        <v>102</v>
      </c>
      <c r="C24" s="162" t="str">
        <f>+[1]G3!A22</f>
        <v>Gráfico Nº 3: Ingreso de los usuario del transporte colectivo en Buenos Aires</v>
      </c>
      <c r="D24" s="163"/>
      <c r="E24" s="163"/>
      <c r="F24" s="163"/>
      <c r="G24" s="163"/>
      <c r="H24" s="163"/>
      <c r="I24" s="163"/>
      <c r="J24" s="164"/>
    </row>
    <row r="25" spans="2:10" ht="30" customHeight="1">
      <c r="B25" s="121" t="s">
        <v>103</v>
      </c>
      <c r="C25" s="159" t="str">
        <f>+[1]G4!A21</f>
        <v>Gráfico Nº 4: Consumo e impacto de la movilidad en São Paulo</v>
      </c>
      <c r="D25" s="160"/>
      <c r="E25" s="160"/>
      <c r="F25" s="160"/>
      <c r="G25" s="160"/>
      <c r="H25" s="160"/>
      <c r="I25" s="160"/>
      <c r="J25" s="161"/>
    </row>
    <row r="26" spans="2:10" ht="30" customHeight="1">
      <c r="B26" s="120" t="s">
        <v>104</v>
      </c>
      <c r="C26" s="162" t="str">
        <f>+[1]G5!A40</f>
        <v>Gráfico Nº 5: Tarifas de autobús y salario mínimo. Año 2007</v>
      </c>
      <c r="D26" s="163"/>
      <c r="E26" s="163"/>
      <c r="F26" s="163"/>
      <c r="G26" s="163"/>
      <c r="H26" s="163"/>
      <c r="I26" s="163"/>
      <c r="J26" s="164"/>
    </row>
    <row r="27" spans="2:10" ht="30" customHeight="1">
      <c r="B27" s="121" t="s">
        <v>105</v>
      </c>
      <c r="C27" s="159" t="str">
        <f>+[1]G6!A34</f>
        <v>Gráfico Nº 6: Tarifas básicas en América Latina y Europa</v>
      </c>
      <c r="D27" s="160"/>
      <c r="E27" s="160"/>
      <c r="F27" s="160"/>
      <c r="G27" s="160"/>
      <c r="H27" s="160"/>
      <c r="I27" s="160"/>
      <c r="J27" s="161"/>
    </row>
    <row r="28" spans="2:10" ht="30" customHeight="1">
      <c r="B28" s="120" t="s">
        <v>106</v>
      </c>
      <c r="C28" s="162" t="str">
        <f>+[1]G7!A20</f>
        <v>Gráfico Nº 7: Subsidio al transporte colectivo</v>
      </c>
      <c r="D28" s="163"/>
      <c r="E28" s="163"/>
      <c r="F28" s="163"/>
      <c r="G28" s="163"/>
      <c r="H28" s="163"/>
      <c r="I28" s="163"/>
      <c r="J28" s="164"/>
    </row>
    <row r="29" spans="2:10" ht="30" customHeight="1">
      <c r="B29" s="121" t="s">
        <v>107</v>
      </c>
      <c r="C29" s="159" t="str">
        <f>+[1]G8!A21</f>
        <v>Gráfico Nº 8: Costos y recaudación del transporte colectivo en Europa</v>
      </c>
      <c r="D29" s="160"/>
      <c r="E29" s="160"/>
      <c r="F29" s="160"/>
      <c r="G29" s="160"/>
      <c r="H29" s="160"/>
      <c r="I29" s="160"/>
      <c r="J29" s="161"/>
    </row>
    <row r="30" spans="2:10" ht="30" customHeight="1">
      <c r="B30" s="120" t="s">
        <v>108</v>
      </c>
      <c r="C30" s="162" t="str">
        <f>+[1]G9!A33</f>
        <v>Gráfico Nº 9: Recaudación y subsidios del transporte colectivo en América Latina y Europa</v>
      </c>
      <c r="D30" s="163"/>
      <c r="E30" s="163"/>
      <c r="F30" s="163"/>
      <c r="G30" s="163"/>
      <c r="H30" s="163"/>
      <c r="I30" s="163"/>
      <c r="J30" s="164"/>
    </row>
    <row r="31" spans="2:10" ht="30" customHeight="1">
      <c r="B31" s="121" t="s">
        <v>109</v>
      </c>
      <c r="C31" s="159" t="str">
        <f>+[1]G10!A32</f>
        <v>Gráfico Nº 10: Costo personal1 comparado de un viaje de 9 km en transporte colectivo, auto y moto. En dólares. Año 2007</v>
      </c>
      <c r="D31" s="160"/>
      <c r="E31" s="160"/>
      <c r="F31" s="160"/>
      <c r="G31" s="160"/>
      <c r="H31" s="160"/>
      <c r="I31" s="160"/>
      <c r="J31" s="161"/>
    </row>
  </sheetData>
  <mergeCells count="26">
    <mergeCell ref="I2:J2"/>
    <mergeCell ref="C21:J21"/>
    <mergeCell ref="C22:J22"/>
    <mergeCell ref="C23:J23"/>
    <mergeCell ref="C24:J24"/>
    <mergeCell ref="C27:J27"/>
    <mergeCell ref="C28:J28"/>
    <mergeCell ref="C29:J29"/>
    <mergeCell ref="C30:J30"/>
    <mergeCell ref="C31:J31"/>
    <mergeCell ref="C25:J25"/>
    <mergeCell ref="C26:J26"/>
    <mergeCell ref="C14:J14"/>
    <mergeCell ref="C15:J15"/>
    <mergeCell ref="C16:J16"/>
    <mergeCell ref="C17:J17"/>
    <mergeCell ref="C18:J18"/>
    <mergeCell ref="B20:J20"/>
    <mergeCell ref="C12:J12"/>
    <mergeCell ref="C13:J13"/>
    <mergeCell ref="C5:J5"/>
    <mergeCell ref="B7:J7"/>
    <mergeCell ref="C8:J8"/>
    <mergeCell ref="C9:J9"/>
    <mergeCell ref="C10:J10"/>
    <mergeCell ref="C11:J11"/>
  </mergeCells>
  <phoneticPr fontId="32" type="noConversion"/>
  <hyperlinks>
    <hyperlink ref="C9" location="'1'!A1" display="'1'!A1"/>
    <hyperlink ref="C10" location="'2'!A1" display="'2'!A1"/>
    <hyperlink ref="C11" location="'3'!A1" display="'3'!A1"/>
    <hyperlink ref="C13" location="'4'!A1" display="'4'!A1"/>
    <hyperlink ref="C14" location="'6'!A1" display="'6'!A1"/>
    <hyperlink ref="C15" location="'7'!A1" display="'7'!A1"/>
    <hyperlink ref="C16" location="'8'!A1" display="'8'!A1"/>
    <hyperlink ref="C17" location="'9'!A1" display="'9'!A1"/>
    <hyperlink ref="C18" location="'10'!A1" display="'10'!A1"/>
    <hyperlink ref="C22" location="'G1'!A1" display="'G1'!A1"/>
    <hyperlink ref="C23" location="'G2'!A1" display="'G2'!A1"/>
    <hyperlink ref="C24" location="'G3'!A1" display="'G3'!A1"/>
    <hyperlink ref="C25" location="'G4'!A1" display="'G4'!A1"/>
    <hyperlink ref="C26" location="'G5'!A1" display="'G5'!A1"/>
    <hyperlink ref="C27" location="'G6'!A1" display="'G6'!A1"/>
    <hyperlink ref="C28" location="'G7'!A1" display="'G7'!A1"/>
    <hyperlink ref="C29" location="'G8'!A1" display="'G8'!A1"/>
    <hyperlink ref="C30" location="'G9'!A1" display="'G9'!A1"/>
    <hyperlink ref="C31" location="'G10'!A1" display="'G10'!A1"/>
    <hyperlink ref="C12" location="'4'!A1" display="'4'!A1"/>
  </hyperlinks>
  <pageMargins left="0.70000000000000007" right="0.70000000000000007" top="1.35" bottom="0.75000000000000011" header="0.30000000000000004" footer="0.30000000000000004"/>
  <pageSetup scale="74" fitToHeight="2" orientation="landscape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2"/>
  <sheetViews>
    <sheetView showGridLines="0" workbookViewId="0"/>
  </sheetViews>
  <sheetFormatPr baseColWidth="10" defaultColWidth="12.83203125" defaultRowHeight="30" customHeight="1" x14ac:dyDescent="0"/>
  <cols>
    <col min="1" max="1" width="12.83203125" style="2"/>
    <col min="2" max="2" width="25.6640625" style="2" customWidth="1"/>
    <col min="3" max="16384" width="12.83203125" style="2"/>
  </cols>
  <sheetData>
    <row r="1" spans="1:17" s="6" customFormat="1" ht="30.75" customHeight="1"/>
    <row r="2" spans="1:17" s="6" customFormat="1" ht="62" customHeight="1">
      <c r="A2" s="13"/>
      <c r="B2" s="13"/>
      <c r="C2" s="13"/>
      <c r="D2" s="13"/>
      <c r="G2" s="14"/>
      <c r="H2" s="14"/>
      <c r="I2" s="179" t="s">
        <v>194</v>
      </c>
      <c r="J2" s="179"/>
      <c r="K2" s="179"/>
      <c r="N2" s="14"/>
    </row>
    <row r="3" spans="1:17" s="6" customFormat="1" ht="30.75" customHeight="1">
      <c r="A3" s="13"/>
      <c r="B3" s="13"/>
      <c r="C3" s="13"/>
      <c r="H3" s="15"/>
      <c r="I3" s="15"/>
      <c r="J3" s="15"/>
      <c r="K3" s="15"/>
    </row>
    <row r="4" spans="1:17" ht="30" customHeight="1">
      <c r="A4" s="16"/>
      <c r="F4" s="60"/>
    </row>
    <row r="5" spans="1:17" ht="60" customHeight="1">
      <c r="B5" s="185" t="s">
        <v>91</v>
      </c>
      <c r="C5" s="185"/>
      <c r="D5" s="185"/>
      <c r="E5" s="185"/>
      <c r="F5" s="185"/>
      <c r="G5" s="185"/>
      <c r="H5" s="185"/>
      <c r="I5" s="185"/>
      <c r="J5" s="185"/>
      <c r="K5" s="185"/>
      <c r="L5" s="47"/>
    </row>
    <row r="6" spans="1:17" ht="30" customHeight="1">
      <c r="B6" s="177" t="s">
        <v>181</v>
      </c>
      <c r="C6" s="177"/>
      <c r="D6" s="177"/>
      <c r="E6" s="177"/>
      <c r="F6" s="177"/>
      <c r="G6" s="177"/>
      <c r="H6" s="177"/>
      <c r="I6" s="177"/>
      <c r="J6" s="177"/>
      <c r="K6" s="177"/>
      <c r="L6" s="50"/>
      <c r="M6" s="50"/>
    </row>
    <row r="7" spans="1:17" ht="30" customHeight="1">
      <c r="K7" s="61"/>
      <c r="L7" s="61"/>
      <c r="M7" s="61"/>
      <c r="N7" s="1"/>
    </row>
    <row r="8" spans="1:17" ht="30" customHeight="1">
      <c r="B8" s="181" t="s">
        <v>115</v>
      </c>
      <c r="C8" s="181" t="s">
        <v>81</v>
      </c>
      <c r="D8" s="181"/>
      <c r="E8" s="181"/>
      <c r="F8" s="181" t="s">
        <v>82</v>
      </c>
      <c r="G8" s="181"/>
      <c r="H8" s="181"/>
      <c r="I8" s="181" t="s">
        <v>83</v>
      </c>
      <c r="J8" s="181"/>
      <c r="K8" s="181"/>
      <c r="L8" s="61"/>
      <c r="M8" s="61"/>
      <c r="N8" s="1"/>
    </row>
    <row r="9" spans="1:17" ht="30" customHeight="1">
      <c r="B9" s="181"/>
      <c r="C9" s="135" t="s">
        <v>96</v>
      </c>
      <c r="D9" s="135" t="s">
        <v>23</v>
      </c>
      <c r="E9" s="135" t="s">
        <v>43</v>
      </c>
      <c r="F9" s="135" t="s">
        <v>96</v>
      </c>
      <c r="G9" s="135" t="s">
        <v>23</v>
      </c>
      <c r="H9" s="135" t="s">
        <v>43</v>
      </c>
      <c r="I9" s="135" t="s">
        <v>96</v>
      </c>
      <c r="J9" s="135" t="s">
        <v>23</v>
      </c>
      <c r="K9" s="135" t="s">
        <v>43</v>
      </c>
      <c r="L9" s="61"/>
      <c r="M9" s="61"/>
      <c r="N9" s="1"/>
    </row>
    <row r="10" spans="1:17" ht="30" customHeight="1">
      <c r="B10" s="9" t="s">
        <v>4</v>
      </c>
      <c r="C10" s="63">
        <v>873</v>
      </c>
      <c r="D10" s="63">
        <v>28</v>
      </c>
      <c r="E10" s="63">
        <f>SUM(C10:D10)</f>
        <v>901</v>
      </c>
      <c r="F10" s="63">
        <v>0</v>
      </c>
      <c r="G10" s="63">
        <v>23</v>
      </c>
      <c r="H10" s="63">
        <f>SUM(F10:G10)</f>
        <v>23</v>
      </c>
      <c r="I10" s="65">
        <f>+F10/C10</f>
        <v>0</v>
      </c>
      <c r="J10" s="65">
        <f>+G10/D10</f>
        <v>0.8214285714285714</v>
      </c>
      <c r="K10" s="65">
        <f>+H10/E10</f>
        <v>2.5527192008879023E-2</v>
      </c>
      <c r="L10" s="61"/>
      <c r="M10" s="17"/>
      <c r="Q10" s="2">
        <f>+'G9'!P9-'G9'!L9/100</f>
        <v>0.94944451465093826</v>
      </c>
    </row>
    <row r="11" spans="1:17" ht="30" customHeight="1">
      <c r="B11" s="10" t="s">
        <v>21</v>
      </c>
      <c r="C11" s="64">
        <v>2295</v>
      </c>
      <c r="D11" s="64">
        <v>0</v>
      </c>
      <c r="E11" s="64">
        <f t="shared" ref="E11:E24" si="0">SUM(C11:D11)</f>
        <v>2295</v>
      </c>
      <c r="F11" s="64">
        <v>0</v>
      </c>
      <c r="G11" s="64">
        <v>0</v>
      </c>
      <c r="H11" s="64">
        <f t="shared" ref="H11:H23" si="1">SUM(F11:G11)</f>
        <v>0</v>
      </c>
      <c r="I11" s="65">
        <f t="shared" ref="I11:I25" si="2">+F11/C11</f>
        <v>0</v>
      </c>
      <c r="J11" s="65">
        <v>0</v>
      </c>
      <c r="K11" s="65">
        <f t="shared" ref="K11:K25" si="3">+H11/E11</f>
        <v>0</v>
      </c>
      <c r="L11" s="61"/>
      <c r="M11" s="17"/>
    </row>
    <row r="12" spans="1:17" ht="30" customHeight="1">
      <c r="B12" s="9" t="s">
        <v>6</v>
      </c>
      <c r="C12" s="63">
        <v>697</v>
      </c>
      <c r="D12" s="63">
        <v>152</v>
      </c>
      <c r="E12" s="63">
        <f t="shared" si="0"/>
        <v>849</v>
      </c>
      <c r="F12" s="63">
        <v>663</v>
      </c>
      <c r="G12" s="63">
        <v>863</v>
      </c>
      <c r="H12" s="63">
        <f t="shared" si="1"/>
        <v>1526</v>
      </c>
      <c r="I12" s="65">
        <f t="shared" si="2"/>
        <v>0.95121951219512191</v>
      </c>
      <c r="J12" s="65">
        <f t="shared" ref="J12:J25" si="4">+G12/D12</f>
        <v>5.6776315789473681</v>
      </c>
      <c r="K12" s="65">
        <f t="shared" si="3"/>
        <v>1.7974087161366312</v>
      </c>
      <c r="L12" s="61"/>
      <c r="M12" s="17"/>
    </row>
    <row r="13" spans="1:17" ht="30" customHeight="1">
      <c r="B13" s="10" t="s">
        <v>7</v>
      </c>
      <c r="C13" s="64">
        <v>1098</v>
      </c>
      <c r="D13" s="64">
        <v>54</v>
      </c>
      <c r="E13" s="64">
        <f t="shared" si="0"/>
        <v>1152</v>
      </c>
      <c r="F13" s="64">
        <v>0</v>
      </c>
      <c r="G13" s="64">
        <v>0</v>
      </c>
      <c r="H13" s="64">
        <f t="shared" si="1"/>
        <v>0</v>
      </c>
      <c r="I13" s="65">
        <f t="shared" si="2"/>
        <v>0</v>
      </c>
      <c r="J13" s="65">
        <f t="shared" si="4"/>
        <v>0</v>
      </c>
      <c r="K13" s="65">
        <f t="shared" si="3"/>
        <v>0</v>
      </c>
      <c r="L13" s="61"/>
      <c r="M13" s="17"/>
    </row>
    <row r="14" spans="1:17" ht="30" customHeight="1">
      <c r="B14" s="9" t="s">
        <v>8</v>
      </c>
      <c r="C14" s="63">
        <v>2913</v>
      </c>
      <c r="D14" s="63">
        <v>226</v>
      </c>
      <c r="E14" s="63">
        <f t="shared" si="0"/>
        <v>3139</v>
      </c>
      <c r="F14" s="63">
        <v>0</v>
      </c>
      <c r="G14" s="63">
        <v>742</v>
      </c>
      <c r="H14" s="63">
        <f t="shared" si="1"/>
        <v>742</v>
      </c>
      <c r="I14" s="65">
        <f t="shared" si="2"/>
        <v>0</v>
      </c>
      <c r="J14" s="65">
        <f t="shared" si="4"/>
        <v>3.2831858407079646</v>
      </c>
      <c r="K14" s="65">
        <f t="shared" si="3"/>
        <v>0.23638101306148454</v>
      </c>
      <c r="L14" s="61"/>
      <c r="M14" s="17"/>
    </row>
    <row r="15" spans="1:17" ht="30" customHeight="1">
      <c r="B15" s="10" t="s">
        <v>9</v>
      </c>
      <c r="C15" s="64">
        <v>351</v>
      </c>
      <c r="D15" s="64">
        <v>0</v>
      </c>
      <c r="E15" s="64">
        <f t="shared" si="0"/>
        <v>351</v>
      </c>
      <c r="F15" s="64">
        <v>0</v>
      </c>
      <c r="G15" s="64">
        <v>0</v>
      </c>
      <c r="H15" s="64">
        <f t="shared" si="1"/>
        <v>0</v>
      </c>
      <c r="I15" s="65">
        <f t="shared" si="2"/>
        <v>0</v>
      </c>
      <c r="J15" s="65">
        <v>0</v>
      </c>
      <c r="K15" s="65">
        <f t="shared" si="3"/>
        <v>0</v>
      </c>
      <c r="L15" s="61"/>
      <c r="M15" s="17"/>
    </row>
    <row r="16" spans="1:17" ht="30" customHeight="1">
      <c r="B16" s="9" t="s">
        <v>10</v>
      </c>
      <c r="C16" s="63">
        <v>526</v>
      </c>
      <c r="D16" s="63">
        <v>26</v>
      </c>
      <c r="E16" s="63">
        <f t="shared" si="0"/>
        <v>552</v>
      </c>
      <c r="F16" s="63">
        <v>0</v>
      </c>
      <c r="G16" s="63">
        <v>0</v>
      </c>
      <c r="H16" s="63">
        <f t="shared" si="1"/>
        <v>0</v>
      </c>
      <c r="I16" s="65">
        <f t="shared" si="2"/>
        <v>0</v>
      </c>
      <c r="J16" s="65">
        <f t="shared" si="4"/>
        <v>0</v>
      </c>
      <c r="K16" s="65">
        <f t="shared" si="3"/>
        <v>0</v>
      </c>
      <c r="L16" s="61"/>
      <c r="M16" s="17"/>
    </row>
    <row r="17" spans="1:14" ht="30" customHeight="1">
      <c r="B17" s="10" t="s">
        <v>11</v>
      </c>
      <c r="C17" s="64">
        <v>123</v>
      </c>
      <c r="D17" s="64">
        <v>0</v>
      </c>
      <c r="E17" s="64">
        <f t="shared" si="0"/>
        <v>123</v>
      </c>
      <c r="F17" s="64">
        <v>0</v>
      </c>
      <c r="G17" s="64">
        <v>0</v>
      </c>
      <c r="H17" s="64">
        <f t="shared" si="1"/>
        <v>0</v>
      </c>
      <c r="I17" s="65">
        <f t="shared" si="2"/>
        <v>0</v>
      </c>
      <c r="J17" s="65">
        <v>0</v>
      </c>
      <c r="K17" s="65">
        <f t="shared" si="3"/>
        <v>0</v>
      </c>
      <c r="L17" s="61"/>
      <c r="M17" s="17"/>
    </row>
    <row r="18" spans="1:14" ht="30" customHeight="1">
      <c r="B18" s="9" t="s">
        <v>12</v>
      </c>
      <c r="C18" s="63">
        <v>805</v>
      </c>
      <c r="D18" s="63">
        <v>0</v>
      </c>
      <c r="E18" s="63">
        <f t="shared" si="0"/>
        <v>805</v>
      </c>
      <c r="F18" s="63">
        <v>0</v>
      </c>
      <c r="G18" s="63">
        <v>0</v>
      </c>
      <c r="H18" s="63">
        <f t="shared" si="1"/>
        <v>0</v>
      </c>
      <c r="I18" s="65">
        <f t="shared" si="2"/>
        <v>0</v>
      </c>
      <c r="J18" s="65">
        <v>0</v>
      </c>
      <c r="K18" s="65">
        <f t="shared" si="3"/>
        <v>0</v>
      </c>
      <c r="L18" s="61"/>
      <c r="M18" s="17"/>
    </row>
    <row r="19" spans="1:14" ht="30" customHeight="1">
      <c r="B19" s="10" t="s">
        <v>13</v>
      </c>
      <c r="C19" s="64">
        <v>137</v>
      </c>
      <c r="D19" s="64">
        <v>3</v>
      </c>
      <c r="E19" s="64">
        <f t="shared" si="0"/>
        <v>140</v>
      </c>
      <c r="F19" s="64">
        <v>15</v>
      </c>
      <c r="G19" s="64">
        <v>0</v>
      </c>
      <c r="H19" s="64">
        <f t="shared" si="1"/>
        <v>15</v>
      </c>
      <c r="I19" s="65">
        <f t="shared" si="2"/>
        <v>0.10948905109489052</v>
      </c>
      <c r="J19" s="65">
        <f t="shared" si="4"/>
        <v>0</v>
      </c>
      <c r="K19" s="65">
        <f t="shared" si="3"/>
        <v>0.10714285714285714</v>
      </c>
      <c r="L19" s="61"/>
      <c r="M19" s="17"/>
    </row>
    <row r="20" spans="1:14" ht="30" customHeight="1">
      <c r="B20" s="9" t="s">
        <v>14</v>
      </c>
      <c r="C20" s="63">
        <v>488</v>
      </c>
      <c r="D20" s="63">
        <v>28</v>
      </c>
      <c r="E20" s="63">
        <f t="shared" si="0"/>
        <v>516</v>
      </c>
      <c r="F20" s="63">
        <v>0</v>
      </c>
      <c r="G20" s="63">
        <v>20</v>
      </c>
      <c r="H20" s="63">
        <f t="shared" si="1"/>
        <v>20</v>
      </c>
      <c r="I20" s="65">
        <f t="shared" si="2"/>
        <v>0</v>
      </c>
      <c r="J20" s="65">
        <f t="shared" si="4"/>
        <v>0.7142857142857143</v>
      </c>
      <c r="K20" s="65">
        <f t="shared" si="3"/>
        <v>3.875968992248062E-2</v>
      </c>
      <c r="L20" s="61"/>
      <c r="M20" s="17"/>
    </row>
    <row r="21" spans="1:14" ht="30" customHeight="1">
      <c r="B21" s="10" t="s">
        <v>15</v>
      </c>
      <c r="C21" s="64">
        <v>2326</v>
      </c>
      <c r="D21" s="64">
        <v>278</v>
      </c>
      <c r="E21" s="64">
        <f t="shared" si="0"/>
        <v>2604</v>
      </c>
      <c r="F21" s="64">
        <v>0</v>
      </c>
      <c r="G21" s="64">
        <v>0</v>
      </c>
      <c r="H21" s="64">
        <f t="shared" si="1"/>
        <v>0</v>
      </c>
      <c r="I21" s="65">
        <f t="shared" si="2"/>
        <v>0</v>
      </c>
      <c r="J21" s="65">
        <f t="shared" si="4"/>
        <v>0</v>
      </c>
      <c r="K21" s="65">
        <f t="shared" si="3"/>
        <v>0</v>
      </c>
      <c r="L21" s="61"/>
      <c r="M21" s="17"/>
    </row>
    <row r="22" spans="1:14" ht="30" customHeight="1">
      <c r="B22" s="9" t="s">
        <v>16</v>
      </c>
      <c r="C22" s="63">
        <v>68</v>
      </c>
      <c r="D22" s="63">
        <v>0</v>
      </c>
      <c r="E22" s="63">
        <f t="shared" si="0"/>
        <v>68</v>
      </c>
      <c r="F22" s="63">
        <v>0</v>
      </c>
      <c r="G22" s="63">
        <v>0</v>
      </c>
      <c r="H22" s="63">
        <f t="shared" si="1"/>
        <v>0</v>
      </c>
      <c r="I22" s="65">
        <f t="shared" si="2"/>
        <v>0</v>
      </c>
      <c r="J22" s="65">
        <v>0</v>
      </c>
      <c r="K22" s="65">
        <f t="shared" si="3"/>
        <v>0</v>
      </c>
      <c r="L22" s="1"/>
      <c r="M22" s="17"/>
    </row>
    <row r="23" spans="1:14" ht="30" customHeight="1">
      <c r="B23" s="10" t="s">
        <v>17</v>
      </c>
      <c r="C23" s="64">
        <v>539</v>
      </c>
      <c r="D23" s="64">
        <v>290</v>
      </c>
      <c r="E23" s="64">
        <f t="shared" si="0"/>
        <v>829</v>
      </c>
      <c r="F23" s="64">
        <v>494</v>
      </c>
      <c r="G23" s="64">
        <v>0</v>
      </c>
      <c r="H23" s="64">
        <f t="shared" si="1"/>
        <v>494</v>
      </c>
      <c r="I23" s="65">
        <f t="shared" si="2"/>
        <v>0.91651205936920221</v>
      </c>
      <c r="J23" s="65">
        <f t="shared" si="4"/>
        <v>0</v>
      </c>
      <c r="K23" s="65">
        <f t="shared" si="3"/>
        <v>0.59589867310012068</v>
      </c>
      <c r="L23" s="1"/>
      <c r="M23" s="17"/>
    </row>
    <row r="24" spans="1:14" ht="30" customHeight="1">
      <c r="B24" s="9" t="s">
        <v>18</v>
      </c>
      <c r="C24" s="63">
        <v>2968</v>
      </c>
      <c r="D24" s="63">
        <v>833</v>
      </c>
      <c r="E24" s="63">
        <f t="shared" si="0"/>
        <v>3801</v>
      </c>
      <c r="F24" s="63">
        <v>168</v>
      </c>
      <c r="G24" s="63">
        <v>296</v>
      </c>
      <c r="H24" s="63">
        <f>SUM(F24:G24)</f>
        <v>464</v>
      </c>
      <c r="I24" s="65">
        <f t="shared" si="2"/>
        <v>5.6603773584905662E-2</v>
      </c>
      <c r="J24" s="65">
        <f t="shared" si="4"/>
        <v>0.35534213685474192</v>
      </c>
      <c r="K24" s="65">
        <f t="shared" si="3"/>
        <v>0.12207313864772429</v>
      </c>
      <c r="M24" s="17"/>
    </row>
    <row r="25" spans="1:14" ht="30" customHeight="1">
      <c r="B25" s="131" t="s">
        <v>43</v>
      </c>
      <c r="C25" s="133">
        <f t="shared" ref="C25:H25" si="5">SUM(C10:C24)</f>
        <v>16207</v>
      </c>
      <c r="D25" s="133">
        <f t="shared" si="5"/>
        <v>1918</v>
      </c>
      <c r="E25" s="133">
        <f t="shared" si="5"/>
        <v>18125</v>
      </c>
      <c r="F25" s="133">
        <f t="shared" si="5"/>
        <v>1340</v>
      </c>
      <c r="G25" s="133">
        <f t="shared" si="5"/>
        <v>1944</v>
      </c>
      <c r="H25" s="133">
        <f t="shared" si="5"/>
        <v>3284</v>
      </c>
      <c r="I25" s="66">
        <f t="shared" si="2"/>
        <v>8.2680323317085205E-2</v>
      </c>
      <c r="J25" s="66">
        <f t="shared" si="4"/>
        <v>1.0135557872784151</v>
      </c>
      <c r="K25" s="66">
        <f t="shared" si="3"/>
        <v>0.18118620689655171</v>
      </c>
      <c r="M25" s="62"/>
    </row>
    <row r="26" spans="1:14" ht="30" customHeight="1">
      <c r="C26" s="1"/>
      <c r="D26" s="1"/>
      <c r="E26" s="1"/>
      <c r="F26" s="1"/>
      <c r="G26" s="1"/>
      <c r="H26" s="1"/>
      <c r="I26" s="1"/>
      <c r="J26" s="1"/>
      <c r="K26" s="1"/>
    </row>
    <row r="27" spans="1:14" s="3" customFormat="1" ht="30" customHeight="1">
      <c r="B27" s="178" t="s">
        <v>182</v>
      </c>
      <c r="C27" s="178"/>
      <c r="D27" s="178"/>
      <c r="E27" s="178"/>
      <c r="F27" s="178"/>
      <c r="G27" s="178"/>
      <c r="H27" s="178"/>
      <c r="I27" s="178"/>
      <c r="J27" s="178"/>
      <c r="K27" s="178"/>
    </row>
    <row r="29" spans="1:14" s="141" customFormat="1" ht="30.75" customHeight="1">
      <c r="B29" s="140" t="s">
        <v>168</v>
      </c>
      <c r="C29" s="140"/>
      <c r="D29" s="140"/>
      <c r="E29" s="140"/>
      <c r="F29" s="140"/>
      <c r="H29" s="142"/>
      <c r="I29" s="142"/>
      <c r="J29" s="191" t="s">
        <v>165</v>
      </c>
      <c r="K29" s="191"/>
    </row>
    <row r="30" spans="1:14" ht="31" customHeight="1">
      <c r="B30" s="127"/>
    </row>
    <row r="31" spans="1:14" ht="50" customHeight="1">
      <c r="B31" s="180" t="s">
        <v>138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28"/>
      <c r="M31" s="128"/>
      <c r="N31" s="128"/>
    </row>
    <row r="32" spans="1:14" ht="30" customHeight="1">
      <c r="A32" s="4"/>
      <c r="B32" s="25"/>
    </row>
  </sheetData>
  <mergeCells count="10">
    <mergeCell ref="I2:K2"/>
    <mergeCell ref="C8:E8"/>
    <mergeCell ref="F8:H8"/>
    <mergeCell ref="I8:K8"/>
    <mergeCell ref="B8:B9"/>
    <mergeCell ref="J29:K29"/>
    <mergeCell ref="B31:K31"/>
    <mergeCell ref="B27:K27"/>
    <mergeCell ref="B5:K5"/>
    <mergeCell ref="B6:K6"/>
  </mergeCells>
  <phoneticPr fontId="32" type="noConversion"/>
  <hyperlinks>
    <hyperlink ref="B31" location="Índice!A1" display="Volver al índice"/>
    <hyperlink ref="J29" location="'9'!A1" display="Siguiente   "/>
    <hyperlink ref="B29" location="'7'!A1" display="  Atrás "/>
    <hyperlink ref="H29" location="'3'!A1" display="'3'!A1"/>
    <hyperlink ref="K29" location="'9'!A1" display="'9'!A1"/>
  </hyperlinks>
  <pageMargins left="0.70000000000000007" right="0.70000000000000007" top="1.35" bottom="0.75000000000000011" header="0.30000000000000004" footer="0.30000000000000004"/>
  <pageSetup scale="68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63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33"/>
  <sheetViews>
    <sheetView showGridLines="0" workbookViewId="0"/>
  </sheetViews>
  <sheetFormatPr baseColWidth="10" defaultColWidth="12.83203125" defaultRowHeight="30" customHeight="1" x14ac:dyDescent="0"/>
  <cols>
    <col min="1" max="1" width="12.83203125" style="2"/>
    <col min="2" max="2" width="24.6640625" style="2" customWidth="1"/>
    <col min="3" max="3" width="31.5" style="2" customWidth="1"/>
    <col min="4" max="5" width="32.33203125" style="2" customWidth="1"/>
    <col min="6" max="6" width="39.33203125" style="2" customWidth="1"/>
    <col min="7" max="16384" width="12.83203125" style="2"/>
  </cols>
  <sheetData>
    <row r="1" spans="1:14" s="6" customFormat="1" ht="30.75" customHeight="1"/>
    <row r="2" spans="1:14" s="6" customFormat="1" ht="62" customHeight="1">
      <c r="A2" s="13"/>
      <c r="B2" s="13"/>
      <c r="C2" s="13"/>
      <c r="D2" s="13"/>
      <c r="F2" s="26" t="s">
        <v>194</v>
      </c>
      <c r="G2" s="14"/>
      <c r="H2" s="14"/>
      <c r="I2" s="14"/>
      <c r="J2" s="14"/>
      <c r="N2" s="14"/>
    </row>
    <row r="3" spans="1:14" s="6" customFormat="1" ht="30.75" customHeight="1">
      <c r="A3" s="13"/>
      <c r="B3" s="13"/>
      <c r="C3" s="13"/>
      <c r="H3" s="15"/>
      <c r="I3" s="15"/>
      <c r="J3" s="15"/>
      <c r="K3" s="15"/>
    </row>
    <row r="4" spans="1:14" ht="30" customHeight="1">
      <c r="A4" s="16"/>
      <c r="E4" s="54"/>
    </row>
    <row r="5" spans="1:14" ht="60" customHeight="1">
      <c r="B5" s="185" t="s">
        <v>91</v>
      </c>
      <c r="C5" s="185"/>
      <c r="D5" s="185"/>
      <c r="E5" s="185"/>
      <c r="F5" s="185"/>
      <c r="G5" s="47"/>
      <c r="H5" s="47"/>
      <c r="I5" s="47"/>
      <c r="J5" s="48"/>
      <c r="K5" s="48"/>
      <c r="L5" s="48"/>
      <c r="M5" s="48"/>
    </row>
    <row r="6" spans="1:14" ht="30" customHeight="1">
      <c r="B6" s="177" t="s">
        <v>179</v>
      </c>
      <c r="C6" s="177"/>
      <c r="D6" s="177"/>
      <c r="E6" s="177"/>
      <c r="F6" s="177"/>
      <c r="G6" s="50"/>
      <c r="H6" s="50"/>
      <c r="I6" s="50"/>
      <c r="J6" s="41"/>
      <c r="K6" s="41"/>
      <c r="L6" s="41"/>
      <c r="M6" s="41"/>
    </row>
    <row r="8" spans="1:14" ht="50" customHeight="1">
      <c r="B8" s="135" t="s">
        <v>115</v>
      </c>
      <c r="C8" s="135" t="s">
        <v>86</v>
      </c>
      <c r="D8" s="135" t="s">
        <v>87</v>
      </c>
      <c r="E8" s="135" t="s">
        <v>88</v>
      </c>
      <c r="F8" s="135" t="s">
        <v>89</v>
      </c>
      <c r="G8" s="55"/>
    </row>
    <row r="9" spans="1:14" ht="30" customHeight="1">
      <c r="B9" s="9" t="s">
        <v>4</v>
      </c>
      <c r="C9" s="45">
        <v>81</v>
      </c>
      <c r="D9" s="45">
        <v>12</v>
      </c>
      <c r="E9" s="45">
        <v>29</v>
      </c>
      <c r="F9" s="45">
        <v>11</v>
      </c>
      <c r="G9" s="56"/>
    </row>
    <row r="10" spans="1:14" ht="30" customHeight="1">
      <c r="B10" s="10" t="s">
        <v>21</v>
      </c>
      <c r="C10" s="46">
        <v>226</v>
      </c>
      <c r="D10" s="46">
        <v>33</v>
      </c>
      <c r="E10" s="46">
        <v>44</v>
      </c>
      <c r="F10" s="46">
        <v>15</v>
      </c>
    </row>
    <row r="11" spans="1:14" ht="30" customHeight="1">
      <c r="B11" s="9" t="s">
        <v>6</v>
      </c>
      <c r="C11" s="45">
        <v>570</v>
      </c>
      <c r="D11" s="45">
        <v>107</v>
      </c>
      <c r="E11" s="45">
        <v>79</v>
      </c>
      <c r="F11" s="45">
        <v>31</v>
      </c>
    </row>
    <row r="12" spans="1:14" ht="30" customHeight="1">
      <c r="B12" s="10" t="s">
        <v>7</v>
      </c>
      <c r="C12" s="57">
        <v>125.29836274499998</v>
      </c>
      <c r="D12" s="57">
        <v>16.918230871800002</v>
      </c>
      <c r="E12" s="57">
        <v>69.151255690584449</v>
      </c>
      <c r="F12" s="57">
        <v>7.2711900557838609</v>
      </c>
    </row>
    <row r="13" spans="1:14" ht="30" customHeight="1">
      <c r="B13" s="9" t="s">
        <v>8</v>
      </c>
      <c r="C13" s="45">
        <v>920</v>
      </c>
      <c r="D13" s="45">
        <v>128</v>
      </c>
      <c r="E13" s="45">
        <v>281</v>
      </c>
      <c r="F13" s="45">
        <v>25</v>
      </c>
    </row>
    <row r="14" spans="1:14" ht="30" customHeight="1">
      <c r="B14" s="10" t="s">
        <v>9</v>
      </c>
      <c r="C14" s="46">
        <v>57</v>
      </c>
      <c r="D14" s="46">
        <v>8</v>
      </c>
      <c r="E14" s="46">
        <v>13</v>
      </c>
      <c r="F14" s="46">
        <v>5</v>
      </c>
    </row>
    <row r="15" spans="1:14" ht="30" customHeight="1">
      <c r="B15" s="9" t="s">
        <v>10</v>
      </c>
      <c r="C15" s="45">
        <v>164</v>
      </c>
      <c r="D15" s="45">
        <v>21</v>
      </c>
      <c r="E15" s="45">
        <v>27</v>
      </c>
      <c r="F15" s="45">
        <v>9</v>
      </c>
    </row>
    <row r="16" spans="1:14" ht="30" customHeight="1">
      <c r="B16" s="10" t="s">
        <v>11</v>
      </c>
      <c r="C16" s="46">
        <v>31</v>
      </c>
      <c r="D16" s="46">
        <v>4</v>
      </c>
      <c r="E16" s="46">
        <v>8</v>
      </c>
      <c r="F16" s="46">
        <v>2</v>
      </c>
    </row>
    <row r="17" spans="2:14" ht="30" customHeight="1">
      <c r="B17" s="9" t="s">
        <v>12</v>
      </c>
      <c r="C17" s="45">
        <v>339</v>
      </c>
      <c r="D17" s="45">
        <v>46</v>
      </c>
      <c r="E17" s="45">
        <v>71</v>
      </c>
      <c r="F17" s="45">
        <v>27</v>
      </c>
    </row>
    <row r="18" spans="2:14" ht="30" customHeight="1">
      <c r="B18" s="10" t="s">
        <v>13</v>
      </c>
      <c r="C18" s="46">
        <v>26</v>
      </c>
      <c r="D18" s="46">
        <v>3</v>
      </c>
      <c r="E18" s="46">
        <v>6</v>
      </c>
      <c r="F18" s="46">
        <v>2</v>
      </c>
    </row>
    <row r="19" spans="2:14" ht="30" customHeight="1">
      <c r="B19" s="9" t="s">
        <v>14</v>
      </c>
      <c r="C19" s="45">
        <v>90</v>
      </c>
      <c r="D19" s="45">
        <v>13</v>
      </c>
      <c r="E19" s="45">
        <v>20</v>
      </c>
      <c r="F19" s="45">
        <v>8</v>
      </c>
    </row>
    <row r="20" spans="2:14" ht="30" customHeight="1">
      <c r="B20" s="10" t="s">
        <v>90</v>
      </c>
      <c r="C20" s="46">
        <v>324</v>
      </c>
      <c r="D20" s="46">
        <v>57</v>
      </c>
      <c r="E20" s="46">
        <v>103</v>
      </c>
      <c r="F20" s="46">
        <v>35</v>
      </c>
    </row>
    <row r="21" spans="2:14" ht="30" customHeight="1">
      <c r="B21" s="9" t="s">
        <v>16</v>
      </c>
      <c r="C21" s="45">
        <v>45</v>
      </c>
      <c r="D21" s="45">
        <v>7</v>
      </c>
      <c r="E21" s="45">
        <v>4</v>
      </c>
      <c r="F21" s="45">
        <v>2</v>
      </c>
    </row>
    <row r="22" spans="2:14" ht="30" customHeight="1">
      <c r="B22" s="10" t="s">
        <v>17</v>
      </c>
      <c r="C22" s="46">
        <v>32</v>
      </c>
      <c r="D22" s="46">
        <v>24</v>
      </c>
      <c r="E22" s="46">
        <v>17</v>
      </c>
      <c r="F22" s="46">
        <v>14</v>
      </c>
    </row>
    <row r="23" spans="2:14" ht="30" customHeight="1">
      <c r="B23" s="9" t="s">
        <v>18</v>
      </c>
      <c r="C23" s="45">
        <v>689</v>
      </c>
      <c r="D23" s="45">
        <v>104</v>
      </c>
      <c r="E23" s="45">
        <v>71</v>
      </c>
      <c r="F23" s="45">
        <v>31</v>
      </c>
    </row>
    <row r="24" spans="2:14" ht="30" customHeight="1">
      <c r="B24" s="131" t="s">
        <v>43</v>
      </c>
      <c r="C24" s="132">
        <f>SUM(C9:C23)</f>
        <v>3719.2983627449998</v>
      </c>
      <c r="D24" s="132">
        <f>SUM(D9:D23)</f>
        <v>583.91823087180001</v>
      </c>
      <c r="E24" s="132">
        <f>SUM(E9:E23)</f>
        <v>842.15125569058443</v>
      </c>
      <c r="F24" s="132">
        <f>SUM(F9:F23)</f>
        <v>224.27119005578385</v>
      </c>
    </row>
    <row r="25" spans="2:14" s="1" customFormat="1" ht="30" customHeight="1">
      <c r="B25" s="58"/>
      <c r="C25" s="59"/>
      <c r="D25" s="59"/>
      <c r="E25" s="59"/>
      <c r="F25" s="59"/>
    </row>
    <row r="26" spans="2:14" ht="25" customHeight="1">
      <c r="B26" s="183" t="s">
        <v>132</v>
      </c>
      <c r="C26" s="183"/>
      <c r="D26" s="183"/>
      <c r="E26" s="183"/>
      <c r="F26" s="183"/>
    </row>
    <row r="27" spans="2:14" ht="25" customHeight="1">
      <c r="B27" s="178" t="s">
        <v>180</v>
      </c>
      <c r="C27" s="178"/>
      <c r="D27" s="178"/>
      <c r="E27" s="178"/>
      <c r="F27" s="178"/>
    </row>
    <row r="28" spans="2:14" s="3" customFormat="1" ht="30" customHeight="1"/>
    <row r="29" spans="2:14" s="141" customFormat="1" ht="30.75" customHeight="1">
      <c r="B29" s="140" t="s">
        <v>168</v>
      </c>
      <c r="C29" s="140"/>
      <c r="D29" s="140"/>
      <c r="E29" s="140"/>
      <c r="F29" s="144" t="s">
        <v>162</v>
      </c>
      <c r="G29" s="142"/>
      <c r="H29" s="142"/>
      <c r="I29" s="142"/>
    </row>
    <row r="30" spans="2:14" ht="31" customHeight="1">
      <c r="B30" s="127"/>
    </row>
    <row r="31" spans="2:14" ht="50" customHeight="1">
      <c r="B31" s="180" t="s">
        <v>138</v>
      </c>
      <c r="C31" s="180"/>
      <c r="D31" s="180"/>
      <c r="E31" s="180"/>
      <c r="F31" s="180"/>
      <c r="G31" s="128"/>
      <c r="H31" s="128"/>
      <c r="I31" s="128"/>
      <c r="J31" s="128"/>
      <c r="K31" s="128"/>
      <c r="L31" s="128"/>
      <c r="M31" s="128"/>
      <c r="N31" s="128"/>
    </row>
    <row r="33" spans="1:2" ht="30" customHeight="1">
      <c r="A33" s="4"/>
      <c r="B33" s="25"/>
    </row>
  </sheetData>
  <mergeCells count="5">
    <mergeCell ref="B26:F26"/>
    <mergeCell ref="B27:F27"/>
    <mergeCell ref="B5:F5"/>
    <mergeCell ref="B6:F6"/>
    <mergeCell ref="B31:F31"/>
  </mergeCells>
  <phoneticPr fontId="32" type="noConversion"/>
  <hyperlinks>
    <hyperlink ref="B31" location="Índice!A1" display="Volver al índice"/>
    <hyperlink ref="F29" location="'G1'!A1" display="Siguiente   "/>
    <hyperlink ref="B29" location="'8'!A1" display="  Atrás "/>
    <hyperlink ref="H29" location="'3'!A1" display="'3'!A1"/>
    <hyperlink ref="G29" location="'9'!A1" display="'9'!A1"/>
  </hyperlinks>
  <pageMargins left="0.70000000000000007" right="0.70000000000000007" top="1.35" bottom="0.75000000000000011" header="0.30000000000000004" footer="0.30000000000000004"/>
  <pageSetup scale="61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61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2"/>
  <sheetViews>
    <sheetView showGridLines="0" workbookViewId="0"/>
  </sheetViews>
  <sheetFormatPr baseColWidth="10" defaultColWidth="12.83203125" defaultRowHeight="30" customHeight="1" x14ac:dyDescent="0"/>
  <cols>
    <col min="1" max="12" width="12.83203125" style="2"/>
    <col min="13" max="13" width="23.83203125" style="2" customWidth="1"/>
    <col min="14" max="14" width="16" style="2" customWidth="1"/>
    <col min="15" max="15" width="16.1640625" style="2" customWidth="1"/>
    <col min="16" max="16384" width="12.83203125" style="2"/>
  </cols>
  <sheetData>
    <row r="1" spans="1:17" s="6" customFormat="1" ht="30.75" customHeight="1"/>
    <row r="2" spans="1:17" s="6" customFormat="1" ht="62" customHeight="1">
      <c r="A2" s="13"/>
      <c r="B2" s="13"/>
      <c r="C2" s="13"/>
      <c r="D2" s="13"/>
      <c r="I2" s="14"/>
      <c r="J2" s="14"/>
      <c r="N2" s="14"/>
      <c r="O2" s="179" t="s">
        <v>194</v>
      </c>
      <c r="P2" s="179"/>
      <c r="Q2" s="179"/>
    </row>
    <row r="3" spans="1:17" s="6" customFormat="1" ht="30.75" customHeight="1">
      <c r="A3" s="13"/>
      <c r="B3" s="13"/>
      <c r="C3" s="13"/>
      <c r="H3" s="15"/>
      <c r="I3" s="15"/>
      <c r="J3" s="15"/>
      <c r="K3" s="15"/>
    </row>
    <row r="4" spans="1:17" ht="30" customHeight="1">
      <c r="B4" s="28"/>
    </row>
    <row r="5" spans="1:17" ht="60" customHeight="1">
      <c r="B5" s="185" t="s">
        <v>91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</row>
    <row r="6" spans="1:17" ht="30" customHeight="1">
      <c r="B6" s="177" t="s">
        <v>178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</row>
    <row r="8" spans="1:17" ht="30" customHeight="1">
      <c r="M8" s="181" t="s">
        <v>115</v>
      </c>
      <c r="N8" s="181" t="s">
        <v>19</v>
      </c>
      <c r="O8" s="181"/>
      <c r="P8" s="181"/>
      <c r="Q8" s="181"/>
    </row>
    <row r="9" spans="1:17" ht="30" customHeight="1">
      <c r="M9" s="181"/>
      <c r="N9" s="136" t="s">
        <v>0</v>
      </c>
      <c r="O9" s="136" t="s">
        <v>1</v>
      </c>
      <c r="P9" s="136" t="s">
        <v>20</v>
      </c>
      <c r="Q9" s="136" t="s">
        <v>3</v>
      </c>
    </row>
    <row r="10" spans="1:17" ht="30" customHeight="1">
      <c r="M10" s="9" t="s">
        <v>4</v>
      </c>
      <c r="N10" s="38">
        <v>1.1173184357541901</v>
      </c>
      <c r="O10" s="38"/>
      <c r="P10" s="38">
        <v>1.005586592178771</v>
      </c>
      <c r="Q10" s="38"/>
    </row>
    <row r="11" spans="1:17" ht="30" customHeight="1">
      <c r="M11" s="10" t="s">
        <v>21</v>
      </c>
      <c r="N11" s="39">
        <v>0.50520845863305031</v>
      </c>
      <c r="O11" s="39">
        <v>0.57738109558062889</v>
      </c>
      <c r="P11" s="39"/>
      <c r="Q11" s="39"/>
    </row>
    <row r="12" spans="1:17" ht="30" customHeight="1">
      <c r="M12" s="9" t="s">
        <v>6</v>
      </c>
      <c r="N12" s="38">
        <v>0.28571428571428575</v>
      </c>
      <c r="O12" s="38"/>
      <c r="P12" s="38">
        <v>0.17532467532467533</v>
      </c>
      <c r="Q12" s="38">
        <v>0.22222222222222221</v>
      </c>
    </row>
    <row r="13" spans="1:17" ht="30" customHeight="1">
      <c r="M13" s="10" t="s">
        <v>7</v>
      </c>
      <c r="N13" s="39">
        <v>0.372093023255814</v>
      </c>
      <c r="O13" s="39">
        <v>0.372093023255814</v>
      </c>
      <c r="P13" s="39"/>
      <c r="Q13" s="39">
        <v>0.23255813953488372</v>
      </c>
    </row>
    <row r="14" spans="1:17" ht="30" customHeight="1">
      <c r="M14" s="9" t="s">
        <v>8</v>
      </c>
      <c r="N14" s="38">
        <v>0.18315018315018314</v>
      </c>
      <c r="O14" s="38">
        <v>0.22893772893772893</v>
      </c>
      <c r="P14" s="38">
        <v>0.18</v>
      </c>
      <c r="Q14" s="38">
        <v>0.18315018315018314</v>
      </c>
    </row>
    <row r="15" spans="1:17" ht="30" customHeight="1">
      <c r="M15" s="10" t="s">
        <v>9</v>
      </c>
      <c r="N15" s="39">
        <v>1.0614525139664803</v>
      </c>
      <c r="O15" s="39"/>
      <c r="P15" s="39"/>
      <c r="Q15" s="39"/>
    </row>
    <row r="16" spans="1:17" ht="30" customHeight="1">
      <c r="M16" s="9" t="s">
        <v>10</v>
      </c>
      <c r="N16" s="38">
        <v>0.45787545787545786</v>
      </c>
      <c r="O16" s="38"/>
      <c r="P16" s="38">
        <v>0.45787545787545786</v>
      </c>
      <c r="Q16" s="38"/>
    </row>
    <row r="17" spans="2:17" ht="30" customHeight="1">
      <c r="M17" s="10" t="s">
        <v>11</v>
      </c>
      <c r="N17" s="39">
        <v>0.27472527472527475</v>
      </c>
      <c r="O17" s="39"/>
      <c r="P17" s="39"/>
      <c r="Q17" s="39"/>
    </row>
    <row r="18" spans="2:17" ht="30" customHeight="1">
      <c r="M18" s="9" t="s">
        <v>12</v>
      </c>
      <c r="N18" s="38">
        <v>0.3</v>
      </c>
      <c r="O18" s="38">
        <v>0.3</v>
      </c>
      <c r="P18" s="38"/>
      <c r="Q18" s="38"/>
    </row>
    <row r="19" spans="2:17" ht="30" customHeight="1">
      <c r="M19" s="10" t="s">
        <v>13</v>
      </c>
      <c r="N19" s="39">
        <v>0.57692307692307698</v>
      </c>
      <c r="O19" s="39">
        <v>0.57692307692307698</v>
      </c>
      <c r="P19" s="39"/>
      <c r="Q19" s="39"/>
    </row>
    <row r="20" spans="2:17" ht="30" customHeight="1">
      <c r="M20" s="9" t="s">
        <v>14</v>
      </c>
      <c r="N20" s="38">
        <v>1.1173184357541899</v>
      </c>
      <c r="O20" s="38"/>
      <c r="P20" s="38">
        <v>0.94972067039106145</v>
      </c>
      <c r="Q20" s="38"/>
    </row>
    <row r="21" spans="2:17" ht="30" customHeight="1">
      <c r="M21" s="10" t="s">
        <v>15</v>
      </c>
      <c r="N21" s="39">
        <v>1.1731843575418994</v>
      </c>
      <c r="O21" s="39">
        <v>1.1731843575418994</v>
      </c>
      <c r="P21" s="39">
        <v>1.229050279329609</v>
      </c>
      <c r="Q21" s="39">
        <v>1.4525139664804469</v>
      </c>
    </row>
    <row r="22" spans="2:17" ht="30" customHeight="1">
      <c r="M22" s="9" t="s">
        <v>16</v>
      </c>
      <c r="N22" s="38">
        <v>0.19278966647387699</v>
      </c>
      <c r="O22" s="38"/>
      <c r="P22" s="38">
        <v>0.2891844997108155</v>
      </c>
      <c r="Q22" s="38"/>
    </row>
    <row r="23" spans="2:17" ht="30" customHeight="1">
      <c r="M23" s="10" t="s">
        <v>17</v>
      </c>
      <c r="N23" s="39">
        <v>0.62203306596824359</v>
      </c>
      <c r="O23" s="39"/>
      <c r="P23" s="39">
        <v>0.90031101653298418</v>
      </c>
      <c r="Q23" s="39">
        <v>0.62203306596824359</v>
      </c>
    </row>
    <row r="24" spans="2:17" ht="30" customHeight="1">
      <c r="M24" s="9" t="s">
        <v>18</v>
      </c>
      <c r="N24" s="38">
        <v>1.2849162011173183</v>
      </c>
      <c r="O24" s="38"/>
      <c r="P24" s="38">
        <v>1.2849162011173183</v>
      </c>
      <c r="Q24" s="38">
        <v>1.2849162011173183</v>
      </c>
    </row>
    <row r="25" spans="2:17" ht="30" customHeight="1">
      <c r="M25" s="129" t="s">
        <v>93</v>
      </c>
      <c r="N25" s="130">
        <f>SUM(N10:N24)/15</f>
        <v>0.63498016245688949</v>
      </c>
      <c r="O25" s="130">
        <f>SUM(O10:O24)/6</f>
        <v>0.53808654703985803</v>
      </c>
      <c r="P25" s="130">
        <f>SUM(P10:P24)/9</f>
        <v>0.71910771027341036</v>
      </c>
      <c r="Q25" s="130">
        <f>SUM(Q10:Q24)/6</f>
        <v>0.66623229641221637</v>
      </c>
    </row>
    <row r="26" spans="2:17" ht="30" customHeight="1">
      <c r="C26" s="36"/>
      <c r="D26" s="36"/>
      <c r="E26" s="36"/>
      <c r="F26" s="36"/>
      <c r="G26" s="36"/>
    </row>
    <row r="27" spans="2:17" s="3" customFormat="1" ht="30" customHeight="1">
      <c r="B27" s="178" t="s">
        <v>172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</row>
    <row r="28" spans="2:17" ht="30" customHeight="1">
      <c r="C28" s="36"/>
      <c r="D28" s="36"/>
      <c r="E28" s="36"/>
      <c r="F28" s="36"/>
      <c r="G28" s="36"/>
    </row>
    <row r="29" spans="2:17" s="141" customFormat="1" ht="30.75" customHeight="1">
      <c r="B29" s="140" t="s">
        <v>161</v>
      </c>
      <c r="C29" s="140"/>
      <c r="D29" s="140"/>
      <c r="E29" s="140"/>
      <c r="G29" s="142"/>
      <c r="H29" s="142"/>
      <c r="I29" s="142"/>
      <c r="P29" s="191" t="s">
        <v>162</v>
      </c>
      <c r="Q29" s="191"/>
    </row>
    <row r="30" spans="2:17" ht="31" customHeight="1">
      <c r="B30" s="127"/>
    </row>
    <row r="31" spans="2:17" ht="50" customHeight="1">
      <c r="B31" s="180" t="s">
        <v>138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2:17" ht="30" customHeight="1">
      <c r="B32" s="4"/>
      <c r="C32" s="25"/>
    </row>
  </sheetData>
  <mergeCells count="8">
    <mergeCell ref="B31:Q31"/>
    <mergeCell ref="P29:Q29"/>
    <mergeCell ref="B27:Q27"/>
    <mergeCell ref="O2:Q2"/>
    <mergeCell ref="N8:Q8"/>
    <mergeCell ref="M8:M9"/>
    <mergeCell ref="B5:Q5"/>
    <mergeCell ref="B6:Q6"/>
  </mergeCells>
  <phoneticPr fontId="32" type="noConversion"/>
  <hyperlinks>
    <hyperlink ref="B31" location="Índice!A1" display="Volver al índice"/>
    <hyperlink ref="P29" location="'G2'!A1" display="Siguiente   "/>
    <hyperlink ref="B29" location="'9'!A1" display="  Atrás "/>
    <hyperlink ref="H29" location="'3'!A1" display="'3'!A1"/>
    <hyperlink ref="G29" location="'9'!A1" display="'9'!A1"/>
    <hyperlink ref="Q29" location="'G2'!A1" display="'G2'!A1"/>
  </hyperlinks>
  <pageMargins left="0.70000000000000007" right="0.70000000000000007" top="1.35" bottom="0.75000000000000011" header="0.30000000000000004" footer="0.30000000000000004"/>
  <pageSetup scale="46" fitToHeight="2" orientation="landscape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46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1"/>
  <sheetViews>
    <sheetView showGridLines="0" workbookViewId="0"/>
  </sheetViews>
  <sheetFormatPr baseColWidth="10" defaultColWidth="12.83203125" defaultRowHeight="30" customHeight="1" x14ac:dyDescent="0"/>
  <cols>
    <col min="1" max="10" width="12.83203125" style="2"/>
    <col min="11" max="11" width="26.5" style="2" customWidth="1"/>
    <col min="12" max="12" width="16.33203125" style="2" customWidth="1"/>
    <col min="13" max="13" width="22" style="2" customWidth="1"/>
    <col min="14" max="16384" width="12.83203125" style="2"/>
  </cols>
  <sheetData>
    <row r="1" spans="1:15" s="12" customFormat="1" ht="30.75" customHeight="1"/>
    <row r="2" spans="1:15" s="12" customFormat="1" ht="62" customHeight="1">
      <c r="A2" s="13"/>
      <c r="B2" s="13"/>
      <c r="C2" s="13"/>
      <c r="D2" s="13"/>
      <c r="I2" s="14"/>
      <c r="J2" s="14"/>
      <c r="L2" s="179" t="s">
        <v>194</v>
      </c>
      <c r="M2" s="179"/>
      <c r="N2" s="14"/>
      <c r="O2" s="14"/>
    </row>
    <row r="3" spans="1:15" s="12" customFormat="1" ht="30.75" customHeight="1">
      <c r="A3" s="13"/>
      <c r="B3" s="13"/>
      <c r="C3" s="13"/>
      <c r="H3" s="15"/>
      <c r="I3" s="15"/>
      <c r="J3" s="15"/>
      <c r="K3" s="15"/>
    </row>
    <row r="5" spans="1:15" ht="60" customHeight="1">
      <c r="B5" s="185" t="s">
        <v>91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42"/>
    </row>
    <row r="6" spans="1:15" ht="30" customHeight="1">
      <c r="B6" s="177" t="s">
        <v>177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50"/>
    </row>
    <row r="8" spans="1:15" ht="30" customHeight="1">
      <c r="K8" s="181" t="s">
        <v>115</v>
      </c>
      <c r="L8" s="184" t="s">
        <v>48</v>
      </c>
      <c r="M8" s="184"/>
    </row>
    <row r="9" spans="1:15" ht="30" customHeight="1">
      <c r="K9" s="181"/>
      <c r="L9" s="136" t="s">
        <v>49</v>
      </c>
      <c r="M9" s="135" t="s">
        <v>50</v>
      </c>
    </row>
    <row r="10" spans="1:15" ht="30" customHeight="1">
      <c r="K10" s="9" t="s">
        <v>4</v>
      </c>
      <c r="L10" s="38">
        <v>5.1919540459242448</v>
      </c>
      <c r="M10" s="38">
        <v>1.0211582272047224</v>
      </c>
    </row>
    <row r="11" spans="1:15" ht="30" customHeight="1">
      <c r="K11" s="10" t="s">
        <v>21</v>
      </c>
      <c r="L11" s="39">
        <v>4.0464020425094303</v>
      </c>
      <c r="M11" s="39">
        <v>1.3882346362014018</v>
      </c>
    </row>
    <row r="12" spans="1:15" ht="30" customHeight="1">
      <c r="K12" s="9" t="s">
        <v>6</v>
      </c>
      <c r="L12" s="38">
        <v>3.8780876746930661</v>
      </c>
      <c r="M12" s="38">
        <v>0.2680879274088071</v>
      </c>
    </row>
    <row r="13" spans="1:15" ht="30" customHeight="1">
      <c r="K13" s="10" t="s">
        <v>7</v>
      </c>
      <c r="L13" s="39">
        <v>3.6164130027169032</v>
      </c>
      <c r="M13" s="39">
        <v>1.4222007181621568</v>
      </c>
    </row>
    <row r="14" spans="1:15" ht="30" customHeight="1">
      <c r="K14" s="9" t="s">
        <v>8</v>
      </c>
      <c r="L14" s="38">
        <v>2.5256350633508231</v>
      </c>
      <c r="M14" s="38">
        <v>0.4164759698519509</v>
      </c>
    </row>
    <row r="15" spans="1:15" ht="30" customHeight="1">
      <c r="K15" s="10" t="s">
        <v>9</v>
      </c>
      <c r="L15" s="39">
        <v>4.5105859654951281</v>
      </c>
      <c r="M15" s="39">
        <v>0.82832627781722923</v>
      </c>
    </row>
    <row r="16" spans="1:15" ht="30" customHeight="1">
      <c r="K16" s="9" t="s">
        <v>10</v>
      </c>
      <c r="L16" s="38">
        <v>2.4531966895993862</v>
      </c>
      <c r="M16" s="38">
        <v>0.61211403342042814</v>
      </c>
    </row>
    <row r="17" spans="2:20" ht="30" customHeight="1">
      <c r="K17" s="10" t="s">
        <v>11</v>
      </c>
      <c r="L17" s="39">
        <v>1.1148155844485426</v>
      </c>
      <c r="M17" s="39">
        <v>0.48534798534798529</v>
      </c>
    </row>
    <row r="18" spans="2:20" ht="30" customHeight="1">
      <c r="K18" s="9" t="s">
        <v>12</v>
      </c>
      <c r="L18" s="38">
        <v>1.6058901831896553</v>
      </c>
      <c r="M18" s="38">
        <v>0.30831705916140151</v>
      </c>
    </row>
    <row r="19" spans="2:20" ht="30" customHeight="1">
      <c r="K19" s="10" t="s">
        <v>13</v>
      </c>
      <c r="L19" s="39">
        <v>6.4641918032072949</v>
      </c>
      <c r="M19" s="39">
        <v>0.44420174726984413</v>
      </c>
    </row>
    <row r="20" spans="2:20" ht="30" customHeight="1">
      <c r="K20" s="9" t="s">
        <v>14</v>
      </c>
      <c r="L20" s="38">
        <v>4.4942449891984122</v>
      </c>
      <c r="M20" s="38">
        <v>0.76117009916595624</v>
      </c>
    </row>
    <row r="21" spans="2:20" ht="30" customHeight="1">
      <c r="K21" s="10" t="s">
        <v>15</v>
      </c>
      <c r="L21" s="39">
        <v>7.5534553093355026</v>
      </c>
      <c r="M21" s="39">
        <v>0.96355017718003133</v>
      </c>
    </row>
    <row r="22" spans="2:20" ht="30" customHeight="1">
      <c r="K22" s="9" t="s">
        <v>16</v>
      </c>
      <c r="L22" s="38">
        <v>7.2018561623564876</v>
      </c>
      <c r="M22" s="38">
        <v>0.34842347326088557</v>
      </c>
    </row>
    <row r="23" spans="2:20" ht="30" customHeight="1">
      <c r="K23" s="10" t="s">
        <v>17</v>
      </c>
      <c r="L23" s="39">
        <v>1.6731011877848228</v>
      </c>
      <c r="M23" s="39">
        <v>0.42524399235580446</v>
      </c>
    </row>
    <row r="24" spans="2:20" ht="30" customHeight="1">
      <c r="G24" s="37"/>
      <c r="K24" s="9" t="s">
        <v>18</v>
      </c>
      <c r="L24" s="38">
        <v>4.2247984945855546</v>
      </c>
      <c r="M24" s="38">
        <v>1.0705494193239851</v>
      </c>
    </row>
    <row r="25" spans="2:20" ht="30" customHeight="1">
      <c r="C25" s="43"/>
      <c r="D25" s="43"/>
      <c r="E25" s="43"/>
    </row>
    <row r="26" spans="2:20" ht="30" customHeight="1">
      <c r="B26" s="192" t="s">
        <v>172</v>
      </c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</row>
    <row r="28" spans="2:20" s="141" customFormat="1" ht="30.75" customHeight="1">
      <c r="B28" s="140" t="s">
        <v>161</v>
      </c>
      <c r="C28" s="140"/>
      <c r="D28" s="140"/>
      <c r="E28" s="140"/>
      <c r="G28" s="142"/>
      <c r="H28" s="142"/>
      <c r="I28" s="142"/>
      <c r="M28" s="147" t="s">
        <v>162</v>
      </c>
      <c r="N28" s="147"/>
    </row>
    <row r="29" spans="2:20" ht="31" customHeight="1">
      <c r="B29" s="127"/>
    </row>
    <row r="30" spans="2:20" ht="50" customHeight="1">
      <c r="B30" s="180" t="s">
        <v>138</v>
      </c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28"/>
      <c r="O30" s="128"/>
      <c r="P30" s="128"/>
      <c r="Q30" s="128"/>
      <c r="R30" s="6"/>
      <c r="S30" s="6"/>
      <c r="T30" s="6"/>
    </row>
    <row r="31" spans="2:20" ht="30" customHeight="1">
      <c r="B31" s="4"/>
      <c r="C31" s="25"/>
    </row>
  </sheetData>
  <mergeCells count="7">
    <mergeCell ref="B30:M30"/>
    <mergeCell ref="L2:M2"/>
    <mergeCell ref="B26:M26"/>
    <mergeCell ref="L8:M8"/>
    <mergeCell ref="K8:K9"/>
    <mergeCell ref="B5:M5"/>
    <mergeCell ref="B6:M6"/>
  </mergeCells>
  <phoneticPr fontId="32" type="noConversion"/>
  <hyperlinks>
    <hyperlink ref="B30" location="Índice!A1" display="Volver al índice"/>
    <hyperlink ref="M28" location="'G3'!A1" display="Siguiente   "/>
    <hyperlink ref="B28" location="'G1'!A1" display="  Atrás "/>
    <hyperlink ref="H28" location="'3'!A1" display="'3'!A1"/>
    <hyperlink ref="G28" location="'9'!A1" display="'9'!A1"/>
    <hyperlink ref="N28" location="'G3'!A1" display="'G3'!A1"/>
  </hyperlinks>
  <pageMargins left="0.70000000000000007" right="0.70000000000000007" top="1.35" bottom="0.75000000000000011" header="0.30000000000000004" footer="0.30000000000000004"/>
  <pageSetup scale="55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55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5"/>
  <sheetViews>
    <sheetView showGridLines="0" workbookViewId="0"/>
  </sheetViews>
  <sheetFormatPr baseColWidth="10" defaultColWidth="12.83203125" defaultRowHeight="30" customHeight="1" x14ac:dyDescent="0"/>
  <cols>
    <col min="1" max="9" width="12.83203125" style="2"/>
    <col min="10" max="10" width="26.5" style="2" customWidth="1"/>
    <col min="11" max="11" width="15.1640625" style="2" customWidth="1"/>
    <col min="12" max="12" width="40.1640625" style="2" customWidth="1"/>
    <col min="13" max="13" width="38" style="2" customWidth="1"/>
    <col min="14" max="16384" width="12.83203125" style="2"/>
  </cols>
  <sheetData>
    <row r="1" spans="1:15" s="12" customFormat="1" ht="30.75" customHeight="1"/>
    <row r="2" spans="1:15" s="12" customFormat="1" ht="62" customHeight="1">
      <c r="A2" s="13"/>
      <c r="B2" s="13"/>
      <c r="C2" s="13"/>
      <c r="D2" s="13"/>
      <c r="I2" s="14"/>
      <c r="J2" s="14"/>
      <c r="L2" s="26"/>
      <c r="M2" s="26" t="s">
        <v>194</v>
      </c>
      <c r="N2" s="14"/>
      <c r="O2" s="14"/>
    </row>
    <row r="3" spans="1:15" s="12" customFormat="1" ht="30.75" customHeight="1">
      <c r="A3" s="13"/>
      <c r="B3" s="13"/>
      <c r="C3" s="13"/>
      <c r="H3" s="15"/>
      <c r="I3" s="15"/>
      <c r="J3" s="15"/>
      <c r="K3" s="15"/>
    </row>
    <row r="4" spans="1:15" ht="30" customHeight="1">
      <c r="B4" s="16"/>
    </row>
    <row r="5" spans="1:15" ht="60" customHeight="1">
      <c r="B5" s="185" t="s">
        <v>91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</row>
    <row r="6" spans="1:15" ht="30" customHeight="1">
      <c r="B6" s="177" t="s">
        <v>175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</row>
    <row r="7" spans="1:15" ht="30" customHeight="1">
      <c r="B7" s="36"/>
    </row>
    <row r="8" spans="1:15" ht="30" customHeight="1">
      <c r="B8" s="36"/>
      <c r="J8" s="181" t="s">
        <v>51</v>
      </c>
      <c r="K8" s="184" t="s">
        <v>130</v>
      </c>
      <c r="L8" s="184"/>
      <c r="M8" s="184"/>
    </row>
    <row r="9" spans="1:15" ht="30" customHeight="1">
      <c r="B9" s="36"/>
      <c r="J9" s="181"/>
      <c r="K9" s="136" t="s">
        <v>0</v>
      </c>
      <c r="L9" s="135" t="s">
        <v>131</v>
      </c>
      <c r="M9" s="136" t="s">
        <v>20</v>
      </c>
    </row>
    <row r="10" spans="1:15" ht="30" customHeight="1">
      <c r="B10" s="36"/>
      <c r="J10" s="52" t="s">
        <v>52</v>
      </c>
      <c r="K10" s="44">
        <v>3.3</v>
      </c>
      <c r="L10" s="44">
        <v>4</v>
      </c>
      <c r="M10" s="44">
        <v>8.8000000000000007</v>
      </c>
    </row>
    <row r="11" spans="1:15" ht="30" customHeight="1">
      <c r="B11" s="36"/>
      <c r="J11" s="53" t="s">
        <v>53</v>
      </c>
      <c r="K11" s="51">
        <v>27</v>
      </c>
      <c r="L11" s="51">
        <v>19.399999999999999</v>
      </c>
      <c r="M11" s="51">
        <v>44.5</v>
      </c>
    </row>
    <row r="12" spans="1:15" ht="30" customHeight="1">
      <c r="B12" s="36"/>
      <c r="J12" s="52" t="s">
        <v>54</v>
      </c>
      <c r="K12" s="44">
        <v>37.799999999999997</v>
      </c>
      <c r="L12" s="44">
        <v>31.6</v>
      </c>
      <c r="M12" s="44">
        <v>22.4</v>
      </c>
    </row>
    <row r="13" spans="1:15" ht="30" customHeight="1">
      <c r="B13" s="36"/>
      <c r="J13" s="53" t="s">
        <v>55</v>
      </c>
      <c r="K13" s="51">
        <v>15.4</v>
      </c>
      <c r="L13" s="51">
        <v>13.6</v>
      </c>
      <c r="M13" s="51">
        <v>16.3</v>
      </c>
    </row>
    <row r="14" spans="1:15" ht="30" customHeight="1">
      <c r="B14" s="36"/>
      <c r="J14" s="52" t="s">
        <v>56</v>
      </c>
      <c r="K14" s="44">
        <v>10.5</v>
      </c>
      <c r="L14" s="44">
        <v>16.8</v>
      </c>
      <c r="M14" s="44">
        <v>2.6</v>
      </c>
    </row>
    <row r="15" spans="1:15" ht="30" customHeight="1">
      <c r="B15" s="36"/>
      <c r="J15" s="53" t="s">
        <v>57</v>
      </c>
      <c r="K15" s="51">
        <v>2.8</v>
      </c>
      <c r="L15" s="51">
        <v>5.8</v>
      </c>
      <c r="M15" s="51">
        <v>3</v>
      </c>
    </row>
    <row r="16" spans="1:15" ht="30" customHeight="1">
      <c r="B16" s="36"/>
      <c r="C16" s="36"/>
      <c r="D16" s="36"/>
      <c r="E16" s="36"/>
      <c r="F16" s="36"/>
      <c r="J16" s="52" t="s">
        <v>58</v>
      </c>
      <c r="K16" s="44">
        <v>3.2</v>
      </c>
      <c r="L16" s="44">
        <v>8.6999999999999993</v>
      </c>
      <c r="M16" s="44">
        <v>2.5</v>
      </c>
    </row>
    <row r="17" spans="2:20" ht="30" customHeight="1">
      <c r="C17" s="36"/>
      <c r="D17" s="36"/>
      <c r="E17" s="36"/>
      <c r="F17" s="36"/>
    </row>
    <row r="20" spans="2:20" s="6" customFormat="1" ht="30" customHeight="1">
      <c r="B20" s="193" t="s">
        <v>176</v>
      </c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</row>
    <row r="22" spans="2:20" s="141" customFormat="1" ht="30.75" customHeight="1">
      <c r="B22" s="140" t="s">
        <v>161</v>
      </c>
      <c r="C22" s="140"/>
      <c r="D22" s="140"/>
      <c r="E22" s="140"/>
      <c r="G22" s="142"/>
      <c r="H22" s="142"/>
      <c r="I22" s="142"/>
      <c r="M22" s="146" t="s">
        <v>165</v>
      </c>
      <c r="N22" s="147"/>
    </row>
    <row r="23" spans="2:20" ht="31" customHeight="1">
      <c r="B23" s="127"/>
    </row>
    <row r="24" spans="2:20" ht="50" customHeight="1">
      <c r="B24" s="180" t="s">
        <v>138</v>
      </c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28"/>
      <c r="O24" s="128"/>
      <c r="P24" s="128"/>
      <c r="Q24" s="128"/>
      <c r="R24" s="6"/>
      <c r="S24" s="6"/>
      <c r="T24" s="6"/>
    </row>
    <row r="25" spans="2:20" ht="30" customHeight="1">
      <c r="B25" s="4"/>
      <c r="C25" s="25"/>
    </row>
  </sheetData>
  <mergeCells count="6">
    <mergeCell ref="B24:M24"/>
    <mergeCell ref="K8:M8"/>
    <mergeCell ref="B5:N5"/>
    <mergeCell ref="B6:N6"/>
    <mergeCell ref="J8:J9"/>
    <mergeCell ref="B20:M20"/>
  </mergeCells>
  <phoneticPr fontId="32" type="noConversion"/>
  <hyperlinks>
    <hyperlink ref="B24" location="Índice!A1" display="Volver al índice"/>
    <hyperlink ref="M22" location="'G4'!A1" display="Siguiente   "/>
    <hyperlink ref="B22" location="'G2'!A1" display="  Atrás "/>
    <hyperlink ref="H22" location="'3'!A1" display="'3'!A1"/>
    <hyperlink ref="G22" location="'9'!A1" display="'9'!A1"/>
    <hyperlink ref="N22" location="'G3'!A1" display="'G3'!A1"/>
  </hyperlinks>
  <pageMargins left="0.70000000000000007" right="0.70000000000000007" top="1.35" bottom="0.75000000000000011" header="0.30000000000000004" footer="0.30000000000000004"/>
  <pageSetup scale="46" fitToHeight="2" orientation="landscape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46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8"/>
  <sheetViews>
    <sheetView showGridLines="0" workbookViewId="0"/>
  </sheetViews>
  <sheetFormatPr baseColWidth="10" defaultColWidth="12.83203125" defaultRowHeight="30" customHeight="1" x14ac:dyDescent="0"/>
  <cols>
    <col min="1" max="9" width="12.83203125" style="2"/>
    <col min="10" max="10" width="16.1640625" style="2" customWidth="1"/>
    <col min="11" max="11" width="12.83203125" style="2"/>
    <col min="12" max="13" width="19.83203125" style="2" customWidth="1"/>
    <col min="14" max="14" width="21.6640625" style="2" customWidth="1"/>
    <col min="15" max="16384" width="12.83203125" style="2"/>
  </cols>
  <sheetData>
    <row r="1" spans="1:15" s="12" customFormat="1" ht="30.75" customHeight="1"/>
    <row r="2" spans="1:15" s="12" customFormat="1" ht="62" customHeight="1">
      <c r="A2" s="13"/>
      <c r="B2" s="13"/>
      <c r="C2" s="13"/>
      <c r="D2" s="13"/>
      <c r="I2" s="14"/>
      <c r="J2" s="14"/>
      <c r="L2" s="26"/>
      <c r="M2" s="179" t="s">
        <v>194</v>
      </c>
      <c r="N2" s="179"/>
      <c r="O2" s="14"/>
    </row>
    <row r="3" spans="1:15" s="12" customFormat="1" ht="30.75" customHeight="1">
      <c r="A3" s="13"/>
      <c r="B3" s="13"/>
      <c r="C3" s="13"/>
      <c r="H3" s="15"/>
      <c r="I3" s="15"/>
      <c r="J3" s="15"/>
      <c r="K3" s="15"/>
    </row>
    <row r="4" spans="1:15" ht="30" customHeight="1">
      <c r="B4" s="28"/>
    </row>
    <row r="5" spans="1:15" ht="60" customHeight="1">
      <c r="B5" s="185" t="s">
        <v>91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</row>
    <row r="6" spans="1:15" ht="30" customHeight="1">
      <c r="B6" s="177" t="s">
        <v>173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</row>
    <row r="8" spans="1:15" ht="30" customHeight="1">
      <c r="J8" s="184" t="s">
        <v>155</v>
      </c>
      <c r="K8" s="181" t="s">
        <v>139</v>
      </c>
      <c r="L8" s="181"/>
      <c r="M8" s="181"/>
      <c r="N8" s="181"/>
    </row>
    <row r="9" spans="1:15" ht="30" customHeight="1">
      <c r="J9" s="184"/>
      <c r="K9" s="136" t="s">
        <v>59</v>
      </c>
      <c r="L9" s="136" t="s">
        <v>60</v>
      </c>
      <c r="M9" s="136" t="s">
        <v>61</v>
      </c>
      <c r="N9" s="136" t="s">
        <v>62</v>
      </c>
    </row>
    <row r="10" spans="1:15" ht="30" customHeight="1">
      <c r="J10" s="10" t="s">
        <v>63</v>
      </c>
      <c r="K10" s="46">
        <v>1</v>
      </c>
      <c r="L10" s="46">
        <v>1</v>
      </c>
      <c r="M10" s="46">
        <v>1</v>
      </c>
      <c r="N10" s="46">
        <v>1</v>
      </c>
    </row>
    <row r="11" spans="1:15" ht="30" customHeight="1">
      <c r="J11" s="9" t="s">
        <v>64</v>
      </c>
      <c r="K11" s="8">
        <v>1.5214664690190645</v>
      </c>
      <c r="L11" s="8">
        <v>1.5699082505087538</v>
      </c>
      <c r="M11" s="8">
        <v>1.6120483322807566</v>
      </c>
      <c r="N11" s="8">
        <v>1.6962910379302056</v>
      </c>
    </row>
    <row r="12" spans="1:15" ht="30" customHeight="1">
      <c r="J12" s="10" t="s">
        <v>65</v>
      </c>
      <c r="K12" s="11">
        <v>2.5590599363534823</v>
      </c>
      <c r="L12" s="11">
        <v>2.7447003370470053</v>
      </c>
      <c r="M12" s="11">
        <v>2.9696484173750806</v>
      </c>
      <c r="N12" s="11">
        <v>3.163797046989921</v>
      </c>
    </row>
    <row r="13" spans="1:15" ht="30" customHeight="1">
      <c r="J13" s="9" t="s">
        <v>66</v>
      </c>
      <c r="K13" s="8">
        <v>4.1398537064242831</v>
      </c>
      <c r="L13" s="8">
        <v>4.6061927066526369</v>
      </c>
      <c r="M13" s="8">
        <v>5.2156668482253767</v>
      </c>
      <c r="N13" s="8">
        <v>5.6133532622521409</v>
      </c>
    </row>
    <row r="14" spans="1:15" ht="30" customHeight="1">
      <c r="J14" s="10" t="s">
        <v>67</v>
      </c>
      <c r="K14" s="11">
        <v>6.4704183839030103</v>
      </c>
      <c r="L14" s="11">
        <v>7.5999396680043096</v>
      </c>
      <c r="M14" s="11">
        <v>9.1451377886432095</v>
      </c>
      <c r="N14" s="11">
        <v>9.9684684261879752</v>
      </c>
    </row>
    <row r="15" spans="1:15" ht="30" customHeight="1">
      <c r="J15" s="9" t="s">
        <v>68</v>
      </c>
      <c r="K15" s="8">
        <v>9.2016673227138472</v>
      </c>
      <c r="L15" s="8">
        <v>11.148578667261781</v>
      </c>
      <c r="M15" s="8">
        <v>13.849821325081976</v>
      </c>
      <c r="N15" s="8">
        <v>15.192214367457105</v>
      </c>
    </row>
    <row r="22" spans="2:20" ht="25" customHeight="1">
      <c r="B22" s="187" t="s">
        <v>147</v>
      </c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</row>
    <row r="23" spans="2:20" s="3" customFormat="1" ht="25" customHeight="1">
      <c r="B23" s="178" t="s">
        <v>174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</row>
    <row r="25" spans="2:20" s="141" customFormat="1" ht="30.75" customHeight="1">
      <c r="B25" s="140" t="s">
        <v>168</v>
      </c>
      <c r="C25" s="140"/>
      <c r="D25" s="140"/>
      <c r="E25" s="140"/>
      <c r="G25" s="142"/>
      <c r="H25" s="142"/>
      <c r="I25" s="142"/>
      <c r="N25" s="145" t="s">
        <v>165</v>
      </c>
    </row>
    <row r="26" spans="2:20" ht="31" customHeight="1">
      <c r="B26" s="127"/>
    </row>
    <row r="27" spans="2:20" ht="50" customHeight="1">
      <c r="B27" s="180" t="s">
        <v>138</v>
      </c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28"/>
      <c r="P27" s="128"/>
      <c r="Q27" s="128"/>
      <c r="R27" s="6"/>
      <c r="S27" s="6"/>
      <c r="T27" s="6"/>
    </row>
    <row r="28" spans="2:20" ht="30" customHeight="1">
      <c r="B28" s="4"/>
      <c r="C28" s="25"/>
    </row>
  </sheetData>
  <mergeCells count="8">
    <mergeCell ref="B27:N27"/>
    <mergeCell ref="B23:N23"/>
    <mergeCell ref="B22:N22"/>
    <mergeCell ref="M2:N2"/>
    <mergeCell ref="K8:N8"/>
    <mergeCell ref="J8:J9"/>
    <mergeCell ref="B5:N5"/>
    <mergeCell ref="B6:N6"/>
  </mergeCells>
  <phoneticPr fontId="32" type="noConversion"/>
  <hyperlinks>
    <hyperlink ref="B27" location="Índice!A1" display="Volver al índice"/>
    <hyperlink ref="N25" location="'G5'!A1" display="Siguiente   "/>
    <hyperlink ref="B25" location="'G3'!A1" display="  Atrás "/>
    <hyperlink ref="H25" location="'3'!A1" display="'3'!A1"/>
    <hyperlink ref="G25" location="'9'!A1" display="'9'!A1"/>
  </hyperlinks>
  <pageMargins left="0.70000000000000007" right="0.70000000000000007" top="1.35" bottom="0.75000000000000011" header="0.30000000000000004" footer="0.30000000000000004"/>
  <pageSetup scale="52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38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47"/>
  <sheetViews>
    <sheetView showGridLines="0" workbookViewId="0"/>
  </sheetViews>
  <sheetFormatPr baseColWidth="10" defaultColWidth="12.83203125" defaultRowHeight="30" customHeight="1" x14ac:dyDescent="0"/>
  <cols>
    <col min="1" max="16" width="12.83203125" style="2"/>
    <col min="17" max="17" width="24.83203125" style="2" customWidth="1"/>
    <col min="18" max="18" width="25.33203125" style="2" customWidth="1"/>
    <col min="19" max="19" width="40.1640625" style="2" customWidth="1"/>
    <col min="20" max="16384" width="12.83203125" style="2"/>
  </cols>
  <sheetData>
    <row r="1" spans="1:21" s="12" customFormat="1" ht="30.75" customHeight="1"/>
    <row r="2" spans="1:21" s="12" customFormat="1" ht="62" customHeight="1">
      <c r="A2" s="13"/>
      <c r="B2" s="13"/>
      <c r="C2" s="13"/>
      <c r="D2" s="13"/>
      <c r="I2" s="14"/>
      <c r="J2" s="14"/>
      <c r="L2" s="26"/>
      <c r="S2" s="26" t="s">
        <v>194</v>
      </c>
      <c r="T2" s="14"/>
      <c r="U2" s="14"/>
    </row>
    <row r="3" spans="1:21" s="12" customFormat="1" ht="30.75" customHeight="1">
      <c r="A3" s="13"/>
      <c r="B3" s="13"/>
      <c r="C3" s="13"/>
      <c r="H3" s="15"/>
      <c r="I3" s="15"/>
      <c r="J3" s="15"/>
      <c r="K3" s="15"/>
    </row>
    <row r="5" spans="1:21" ht="60" customHeight="1">
      <c r="B5" s="185" t="s">
        <v>91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</row>
    <row r="6" spans="1:21" ht="30" customHeight="1">
      <c r="B6" s="177" t="s">
        <v>171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</row>
    <row r="7" spans="1:21" ht="30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21" ht="30" customHeight="1">
      <c r="Q8" s="195" t="s">
        <v>115</v>
      </c>
      <c r="R8" s="195" t="s">
        <v>70</v>
      </c>
      <c r="S8" s="195" t="s">
        <v>95</v>
      </c>
    </row>
    <row r="9" spans="1:21" ht="30" customHeight="1">
      <c r="Q9" s="196"/>
      <c r="R9" s="196"/>
      <c r="S9" s="196"/>
    </row>
    <row r="10" spans="1:21" ht="30" customHeight="1">
      <c r="Q10" s="32" t="s">
        <v>18</v>
      </c>
      <c r="R10" s="8">
        <v>30.263157894736839</v>
      </c>
      <c r="S10" s="45">
        <v>12</v>
      </c>
    </row>
    <row r="11" spans="1:21" ht="30" customHeight="1">
      <c r="Q11" s="10" t="s">
        <v>15</v>
      </c>
      <c r="R11" s="11">
        <v>27.631578947368421</v>
      </c>
      <c r="S11" s="46">
        <v>12</v>
      </c>
    </row>
    <row r="12" spans="1:21" ht="30" customHeight="1">
      <c r="Q12" s="9" t="s">
        <v>4</v>
      </c>
      <c r="R12" s="8">
        <v>26.315789473684209</v>
      </c>
      <c r="S12" s="45">
        <v>12</v>
      </c>
    </row>
    <row r="13" spans="1:21" ht="30" customHeight="1">
      <c r="Q13" s="10" t="s">
        <v>14</v>
      </c>
      <c r="R13" s="11">
        <v>26.315789473684209</v>
      </c>
      <c r="S13" s="46">
        <v>12</v>
      </c>
    </row>
    <row r="14" spans="1:21" ht="30" customHeight="1">
      <c r="Q14" s="9" t="s">
        <v>9</v>
      </c>
      <c r="R14" s="8">
        <v>25</v>
      </c>
      <c r="S14" s="45">
        <v>12</v>
      </c>
    </row>
    <row r="15" spans="1:21" ht="30" customHeight="1">
      <c r="Q15" s="10" t="s">
        <v>13</v>
      </c>
      <c r="R15" s="11">
        <v>20.185406698564595</v>
      </c>
      <c r="S15" s="46"/>
    </row>
    <row r="16" spans="1:21" ht="30" customHeight="1">
      <c r="Q16" s="9" t="s">
        <v>10</v>
      </c>
      <c r="R16" s="8">
        <v>18.288222384784198</v>
      </c>
      <c r="S16" s="45"/>
    </row>
    <row r="17" spans="2:20" ht="30" customHeight="1">
      <c r="Q17" s="10" t="s">
        <v>17</v>
      </c>
      <c r="R17" s="11">
        <v>13.194444444444445</v>
      </c>
      <c r="S17" s="46"/>
    </row>
    <row r="18" spans="2:20" ht="30" customHeight="1">
      <c r="Q18" s="9" t="s">
        <v>11</v>
      </c>
      <c r="R18" s="8">
        <v>10.972933430870519</v>
      </c>
      <c r="S18" s="45"/>
    </row>
    <row r="19" spans="2:20" ht="30" customHeight="1">
      <c r="Q19" s="10" t="s">
        <v>21</v>
      </c>
      <c r="R19" s="11">
        <v>10.835913312693499</v>
      </c>
      <c r="S19" s="46"/>
    </row>
    <row r="20" spans="2:20" ht="30" customHeight="1">
      <c r="Q20" s="9" t="s">
        <v>12</v>
      </c>
      <c r="R20" s="8">
        <v>8.127272727272727</v>
      </c>
      <c r="S20" s="45"/>
    </row>
    <row r="21" spans="2:20" ht="30" customHeight="1">
      <c r="Q21" s="10" t="s">
        <v>8</v>
      </c>
      <c r="R21" s="11">
        <v>7.3152889539136794</v>
      </c>
      <c r="S21" s="46"/>
    </row>
    <row r="22" spans="2:20" ht="30" customHeight="1">
      <c r="Q22" s="9" t="s">
        <v>7</v>
      </c>
      <c r="R22" s="8">
        <v>5.882352941176471</v>
      </c>
      <c r="S22" s="45"/>
    </row>
    <row r="23" spans="2:20" ht="30" customHeight="1">
      <c r="Q23" s="10" t="s">
        <v>6</v>
      </c>
      <c r="R23" s="11">
        <v>4.591836734693878</v>
      </c>
      <c r="S23" s="46"/>
    </row>
    <row r="24" spans="2:20" ht="30" customHeight="1">
      <c r="Q24" s="9" t="s">
        <v>16</v>
      </c>
      <c r="R24" s="8">
        <v>3.2041217822607</v>
      </c>
      <c r="S24" s="45"/>
    </row>
    <row r="26" spans="2:20" ht="30" customHeight="1">
      <c r="B26" s="197" t="s">
        <v>172</v>
      </c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</row>
    <row r="27" spans="2:20" ht="30" customHeight="1">
      <c r="B27" s="4"/>
    </row>
    <row r="28" spans="2:20" s="124" customFormat="1" ht="30.75" customHeight="1">
      <c r="B28" s="140" t="s">
        <v>159</v>
      </c>
      <c r="C28" s="140"/>
      <c r="D28" s="140"/>
      <c r="E28" s="140"/>
      <c r="F28" s="141"/>
      <c r="G28" s="142"/>
      <c r="H28" s="142"/>
      <c r="I28" s="142"/>
      <c r="J28" s="141"/>
      <c r="K28" s="141"/>
      <c r="L28" s="141"/>
      <c r="M28" s="141"/>
      <c r="N28" s="141"/>
      <c r="O28" s="141"/>
      <c r="P28" s="141"/>
      <c r="Q28" s="141"/>
      <c r="R28" s="141"/>
      <c r="S28" s="144" t="s">
        <v>162</v>
      </c>
      <c r="T28" s="141"/>
    </row>
    <row r="29" spans="2:20" ht="31" customHeight="1">
      <c r="B29" s="127"/>
    </row>
    <row r="30" spans="2:20" ht="50" customHeight="1">
      <c r="B30" s="180" t="s">
        <v>138</v>
      </c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6"/>
    </row>
    <row r="33" spans="3:19" s="3" customFormat="1" ht="30" customHeight="1">
      <c r="Q33" s="2"/>
      <c r="R33" s="2"/>
      <c r="S33" s="2"/>
    </row>
    <row r="35" spans="3:19" ht="30" customHeight="1">
      <c r="C35" s="25"/>
    </row>
    <row r="47" spans="3:19" ht="30" customHeight="1">
      <c r="Q47" s="3"/>
      <c r="R47" s="3"/>
      <c r="S47" s="3"/>
    </row>
  </sheetData>
  <mergeCells count="7">
    <mergeCell ref="B30:S30"/>
    <mergeCell ref="Q8:Q9"/>
    <mergeCell ref="R8:R9"/>
    <mergeCell ref="S8:S9"/>
    <mergeCell ref="B5:S5"/>
    <mergeCell ref="B6:S6"/>
    <mergeCell ref="B26:S26"/>
  </mergeCells>
  <phoneticPr fontId="32" type="noConversion"/>
  <hyperlinks>
    <hyperlink ref="B30" location="Índice!A1" display="Volver al índice"/>
    <hyperlink ref="S28" location="'G6'!A1" display="Siguiente   "/>
    <hyperlink ref="B28" location="'G4'!A1" display="  Atrás "/>
    <hyperlink ref="H28" location="'3'!A1" display="'3'!A1"/>
    <hyperlink ref="G28" location="'9'!A1" display="'9'!A1"/>
  </hyperlinks>
  <pageMargins left="0.70000000000000007" right="0.70000000000000007" top="1.35" bottom="0.75000000000000011" header="0.30000000000000004" footer="0.30000000000000004"/>
  <pageSetup scale="37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27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40"/>
  <sheetViews>
    <sheetView showGridLines="0" workbookViewId="0"/>
  </sheetViews>
  <sheetFormatPr baseColWidth="10" defaultColWidth="12.83203125" defaultRowHeight="30" customHeight="1" x14ac:dyDescent="0"/>
  <cols>
    <col min="1" max="1" width="12.83203125" style="2"/>
    <col min="2" max="2" width="25.33203125" style="2" customWidth="1"/>
    <col min="3" max="3" width="19.1640625" style="2" customWidth="1"/>
    <col min="4" max="16384" width="12.83203125" style="2"/>
  </cols>
  <sheetData>
    <row r="1" spans="1:18" s="12" customFormat="1" ht="30.75" customHeight="1"/>
    <row r="2" spans="1:18" s="12" customFormat="1" ht="62" customHeight="1">
      <c r="A2" s="13"/>
      <c r="B2" s="13"/>
      <c r="C2" s="13"/>
      <c r="D2" s="13"/>
      <c r="I2" s="14"/>
      <c r="J2" s="14"/>
      <c r="L2" s="26"/>
      <c r="M2" s="179" t="s">
        <v>194</v>
      </c>
      <c r="N2" s="179"/>
      <c r="O2" s="179"/>
    </row>
    <row r="3" spans="1:18" s="12" customFormat="1" ht="30.75" customHeight="1">
      <c r="A3" s="13"/>
      <c r="B3" s="13"/>
      <c r="C3" s="13"/>
      <c r="H3" s="15"/>
      <c r="I3" s="15"/>
      <c r="J3" s="15"/>
      <c r="K3" s="15"/>
    </row>
    <row r="4" spans="1:18" ht="30" customHeight="1">
      <c r="A4" s="28"/>
    </row>
    <row r="5" spans="1:18" ht="60" customHeight="1">
      <c r="B5" s="199" t="s">
        <v>91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5"/>
      <c r="R5" s="5"/>
    </row>
    <row r="6" spans="1:18" ht="30" customHeight="1">
      <c r="B6" s="200" t="s">
        <v>169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9"/>
      <c r="R6" s="29"/>
    </row>
    <row r="7" spans="1:18" ht="30" customHeight="1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29"/>
      <c r="R7" s="29"/>
    </row>
    <row r="8" spans="1:18" ht="50" customHeight="1">
      <c r="B8" s="135" t="s">
        <v>115</v>
      </c>
      <c r="C8" s="136" t="s">
        <v>48</v>
      </c>
      <c r="D8" s="36"/>
      <c r="E8" s="36"/>
      <c r="H8" s="37" t="s">
        <v>128</v>
      </c>
    </row>
    <row r="9" spans="1:18" ht="30" customHeight="1">
      <c r="B9" s="9" t="s">
        <v>4</v>
      </c>
      <c r="C9" s="38">
        <v>1.1173184357541899</v>
      </c>
      <c r="D9" s="40">
        <v>0.63498016245688949</v>
      </c>
      <c r="E9" s="36"/>
      <c r="H9" s="37" t="s">
        <v>127</v>
      </c>
    </row>
    <row r="10" spans="1:18" ht="30" customHeight="1">
      <c r="B10" s="10" t="s">
        <v>21</v>
      </c>
      <c r="C10" s="39">
        <v>0.50520845863305031</v>
      </c>
      <c r="D10" s="40">
        <v>0.63498016245688949</v>
      </c>
      <c r="E10" s="36"/>
    </row>
    <row r="11" spans="1:18" ht="30" customHeight="1">
      <c r="B11" s="9" t="s">
        <v>6</v>
      </c>
      <c r="C11" s="38">
        <v>0.28571428571428575</v>
      </c>
      <c r="D11" s="40">
        <v>0.63498016245688949</v>
      </c>
      <c r="E11" s="36"/>
    </row>
    <row r="12" spans="1:18" ht="30" customHeight="1">
      <c r="B12" s="10" t="s">
        <v>7</v>
      </c>
      <c r="C12" s="39">
        <v>0.372093023255814</v>
      </c>
      <c r="D12" s="40">
        <v>0.63498016245688949</v>
      </c>
      <c r="E12" s="36"/>
    </row>
    <row r="13" spans="1:18" ht="30" customHeight="1">
      <c r="B13" s="9" t="s">
        <v>8</v>
      </c>
      <c r="C13" s="38">
        <v>0.18315018315018314</v>
      </c>
      <c r="D13" s="40">
        <v>0.63498016245688949</v>
      </c>
      <c r="E13" s="36"/>
    </row>
    <row r="14" spans="1:18" ht="30" customHeight="1">
      <c r="B14" s="10" t="s">
        <v>9</v>
      </c>
      <c r="C14" s="39">
        <v>1.0614525139664803</v>
      </c>
      <c r="D14" s="40">
        <v>0.63498016245688949</v>
      </c>
      <c r="E14" s="36"/>
    </row>
    <row r="15" spans="1:18" ht="30" customHeight="1">
      <c r="B15" s="9" t="s">
        <v>10</v>
      </c>
      <c r="C15" s="38">
        <v>0.45787545787545786</v>
      </c>
      <c r="D15" s="40">
        <v>0.63498016245688949</v>
      </c>
      <c r="E15" s="36"/>
    </row>
    <row r="16" spans="1:18" ht="30" customHeight="1">
      <c r="B16" s="10" t="s">
        <v>11</v>
      </c>
      <c r="C16" s="39">
        <v>0.27472527472527475</v>
      </c>
      <c r="D16" s="40">
        <v>0.63498016245688949</v>
      </c>
      <c r="E16" s="36"/>
    </row>
    <row r="17" spans="2:5" ht="30" customHeight="1">
      <c r="B17" s="9" t="s">
        <v>12</v>
      </c>
      <c r="C17" s="38">
        <v>0.3</v>
      </c>
      <c r="D17" s="40">
        <v>0.63498016245688949</v>
      </c>
      <c r="E17" s="36"/>
    </row>
    <row r="18" spans="2:5" ht="30" customHeight="1">
      <c r="B18" s="10" t="s">
        <v>13</v>
      </c>
      <c r="C18" s="39">
        <v>0.57692307692307698</v>
      </c>
      <c r="D18" s="40">
        <v>0.63498016245688949</v>
      </c>
      <c r="E18" s="36"/>
    </row>
    <row r="19" spans="2:5" ht="30" customHeight="1">
      <c r="B19" s="9" t="s">
        <v>14</v>
      </c>
      <c r="C19" s="38">
        <v>1.1173184357541899</v>
      </c>
      <c r="D19" s="40">
        <v>0.63498016245688949</v>
      </c>
      <c r="E19" s="36"/>
    </row>
    <row r="20" spans="2:5" ht="30" customHeight="1">
      <c r="B20" s="10" t="s">
        <v>15</v>
      </c>
      <c r="C20" s="39">
        <v>1.1731843575418994</v>
      </c>
      <c r="D20" s="40">
        <v>0.63498016245688949</v>
      </c>
      <c r="E20" s="36"/>
    </row>
    <row r="21" spans="2:5" ht="30" customHeight="1">
      <c r="B21" s="9" t="s">
        <v>16</v>
      </c>
      <c r="C21" s="38">
        <v>0.19278966647387699</v>
      </c>
      <c r="D21" s="40">
        <v>0.63498016245688949</v>
      </c>
      <c r="E21" s="36"/>
    </row>
    <row r="22" spans="2:5" ht="30" customHeight="1">
      <c r="B22" s="10" t="s">
        <v>17</v>
      </c>
      <c r="C22" s="39">
        <v>0.62203306596824359</v>
      </c>
      <c r="D22" s="40">
        <v>0.63498016245688949</v>
      </c>
      <c r="E22" s="36"/>
    </row>
    <row r="23" spans="2:5" ht="30" customHeight="1">
      <c r="B23" s="9" t="s">
        <v>18</v>
      </c>
      <c r="C23" s="38">
        <v>1.2849162011173183</v>
      </c>
      <c r="D23" s="40">
        <v>0.63498016245688949</v>
      </c>
      <c r="E23" s="139" t="s">
        <v>93</v>
      </c>
    </row>
    <row r="24" spans="2:5" ht="30" customHeight="1">
      <c r="B24" s="198"/>
      <c r="C24" s="198"/>
      <c r="D24" s="40"/>
      <c r="E24" s="36"/>
    </row>
    <row r="25" spans="2:5" ht="30" customHeight="1">
      <c r="B25" s="10" t="s">
        <v>79</v>
      </c>
      <c r="C25" s="39">
        <v>1.0028571428571429</v>
      </c>
      <c r="D25" s="40">
        <v>1.526</v>
      </c>
      <c r="E25" s="36"/>
    </row>
    <row r="26" spans="2:5" ht="30" customHeight="1">
      <c r="B26" s="9" t="s">
        <v>78</v>
      </c>
      <c r="C26" s="38">
        <v>1.2214285714285715</v>
      </c>
      <c r="D26" s="40">
        <v>1.526</v>
      </c>
      <c r="E26" s="36"/>
    </row>
    <row r="27" spans="2:5" ht="30" customHeight="1">
      <c r="B27" s="10" t="s">
        <v>77</v>
      </c>
      <c r="C27" s="39">
        <v>2</v>
      </c>
      <c r="D27" s="40">
        <v>1.526</v>
      </c>
      <c r="E27" s="36"/>
    </row>
    <row r="28" spans="2:5" ht="30" customHeight="1">
      <c r="B28" s="9" t="s">
        <v>76</v>
      </c>
      <c r="C28" s="38">
        <v>1.2142857142857142</v>
      </c>
      <c r="D28" s="40">
        <v>1.526</v>
      </c>
      <c r="E28" s="36"/>
    </row>
    <row r="29" spans="2:5" ht="30" customHeight="1">
      <c r="B29" s="10" t="s">
        <v>75</v>
      </c>
      <c r="C29" s="39">
        <v>0.77742857142857147</v>
      </c>
      <c r="D29" s="40">
        <v>1.526</v>
      </c>
      <c r="E29" s="36"/>
    </row>
    <row r="30" spans="2:5" ht="30" customHeight="1">
      <c r="B30" s="9" t="s">
        <v>74</v>
      </c>
      <c r="C30" s="38">
        <v>3.6179999999999999</v>
      </c>
      <c r="D30" s="40">
        <v>1.526</v>
      </c>
      <c r="E30" s="36"/>
    </row>
    <row r="31" spans="2:5" ht="30" customHeight="1">
      <c r="B31" s="10" t="s">
        <v>73</v>
      </c>
      <c r="C31" s="39">
        <v>1.1142857142857143</v>
      </c>
      <c r="D31" s="40">
        <v>1.526</v>
      </c>
      <c r="E31" s="36"/>
    </row>
    <row r="32" spans="2:5" ht="30" customHeight="1">
      <c r="B32" s="9" t="s">
        <v>72</v>
      </c>
      <c r="C32" s="38">
        <v>1.5</v>
      </c>
      <c r="D32" s="40">
        <v>1.526</v>
      </c>
      <c r="E32" s="36"/>
    </row>
    <row r="33" spans="1:20" ht="30" customHeight="1">
      <c r="B33" s="10" t="s">
        <v>71</v>
      </c>
      <c r="C33" s="39">
        <v>1.2857142857142858</v>
      </c>
      <c r="D33" s="40">
        <v>1.526</v>
      </c>
      <c r="E33" s="138" t="s">
        <v>94</v>
      </c>
    </row>
    <row r="34" spans="1:20" ht="30" customHeight="1">
      <c r="B34" s="36"/>
      <c r="C34" s="36"/>
      <c r="D34" s="36"/>
      <c r="E34" s="36"/>
    </row>
    <row r="35" spans="1:20" s="3" customFormat="1" ht="30" customHeight="1">
      <c r="B35" s="178" t="s">
        <v>170</v>
      </c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</row>
    <row r="36" spans="1:20" ht="30" customHeight="1">
      <c r="C36" s="36"/>
      <c r="D36" s="3"/>
      <c r="E36" s="3"/>
      <c r="F36" s="3"/>
      <c r="G36" s="3"/>
    </row>
    <row r="37" spans="1:20" s="124" customFormat="1" ht="30.75" customHeight="1">
      <c r="B37" s="140" t="s">
        <v>161</v>
      </c>
      <c r="C37" s="140"/>
      <c r="D37" s="140"/>
      <c r="E37" s="140"/>
      <c r="F37" s="141"/>
      <c r="G37" s="142"/>
      <c r="H37" s="142"/>
      <c r="I37" s="142"/>
      <c r="J37" s="141"/>
      <c r="K37" s="141"/>
      <c r="L37" s="141"/>
      <c r="M37" s="141"/>
      <c r="N37" s="190" t="s">
        <v>162</v>
      </c>
      <c r="O37" s="190"/>
    </row>
    <row r="38" spans="1:20" ht="31" customHeight="1">
      <c r="B38" s="127"/>
    </row>
    <row r="39" spans="1:20" ht="50" customHeight="1">
      <c r="B39" s="180" t="s">
        <v>138</v>
      </c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28"/>
      <c r="Q39" s="128"/>
      <c r="R39" s="128"/>
      <c r="S39" s="128"/>
      <c r="T39" s="6"/>
    </row>
    <row r="40" spans="1:20" ht="30" customHeight="1">
      <c r="A40" s="4"/>
      <c r="B40" s="25"/>
    </row>
  </sheetData>
  <mergeCells count="7">
    <mergeCell ref="M2:O2"/>
    <mergeCell ref="N37:O37"/>
    <mergeCell ref="B39:O39"/>
    <mergeCell ref="B24:C24"/>
    <mergeCell ref="B5:P5"/>
    <mergeCell ref="B6:P6"/>
    <mergeCell ref="B35:P35"/>
  </mergeCells>
  <phoneticPr fontId="32" type="noConversion"/>
  <hyperlinks>
    <hyperlink ref="B39" location="Índice!A1" display="Volver al índice"/>
    <hyperlink ref="N37" location="'G7'!A1" display="Siguiente   "/>
    <hyperlink ref="B37" location="'G5'!A1" display="  Atrás "/>
    <hyperlink ref="H37" location="'3'!A1" display="'3'!A1"/>
    <hyperlink ref="G37" location="'9'!A1" display="'9'!A1"/>
  </hyperlinks>
  <pageMargins left="0.70000000000000007" right="0.70000000000000007" top="1.35" bottom="0.75000000000000011" header="0.30000000000000004" footer="0.30000000000000004"/>
  <pageSetup scale="51" fitToHeight="2" orientation="landscape" verticalDpi="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37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3"/>
  <sheetViews>
    <sheetView showGridLines="0" workbookViewId="0"/>
  </sheetViews>
  <sheetFormatPr baseColWidth="10" defaultColWidth="12.83203125" defaultRowHeight="30" customHeight="1" x14ac:dyDescent="0"/>
  <cols>
    <col min="1" max="9" width="12.83203125" style="2"/>
    <col min="10" max="10" width="24.1640625" style="2" customWidth="1"/>
    <col min="11" max="11" width="15.33203125" style="2" customWidth="1"/>
    <col min="12" max="12" width="14.33203125" style="2" customWidth="1"/>
    <col min="13" max="16384" width="12.83203125" style="2"/>
  </cols>
  <sheetData>
    <row r="1" spans="1:13" s="12" customFormat="1" ht="30.75" customHeight="1"/>
    <row r="2" spans="1:13" s="12" customFormat="1" ht="62" customHeight="1">
      <c r="A2" s="13"/>
      <c r="B2" s="13"/>
      <c r="C2" s="13"/>
      <c r="D2" s="13"/>
      <c r="I2" s="14"/>
      <c r="J2" s="14"/>
      <c r="K2" s="179" t="s">
        <v>194</v>
      </c>
      <c r="L2" s="179"/>
      <c r="M2" s="179"/>
    </row>
    <row r="3" spans="1:13" s="12" customFormat="1" ht="30.75" customHeight="1">
      <c r="A3" s="13"/>
      <c r="B3" s="13"/>
      <c r="C3" s="13"/>
      <c r="H3" s="15"/>
      <c r="I3" s="15"/>
      <c r="J3" s="15"/>
      <c r="K3" s="15"/>
    </row>
    <row r="4" spans="1:13" ht="30" customHeight="1">
      <c r="B4" s="28"/>
    </row>
    <row r="5" spans="1:13" ht="60" customHeight="1">
      <c r="B5" s="199" t="s">
        <v>91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</row>
    <row r="6" spans="1:13" ht="30" customHeight="1">
      <c r="B6" s="200" t="s">
        <v>166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</row>
    <row r="8" spans="1:13" ht="30" customHeight="1">
      <c r="J8" s="202" t="s">
        <v>115</v>
      </c>
      <c r="K8" s="181" t="s">
        <v>84</v>
      </c>
      <c r="L8" s="181"/>
      <c r="M8" s="181"/>
    </row>
    <row r="9" spans="1:13" ht="30" customHeight="1">
      <c r="J9" s="202"/>
      <c r="K9" s="136" t="s">
        <v>0</v>
      </c>
      <c r="L9" s="136" t="s">
        <v>2</v>
      </c>
      <c r="M9" s="136" t="s">
        <v>3</v>
      </c>
    </row>
    <row r="10" spans="1:13" ht="30" customHeight="1">
      <c r="J10" s="10" t="s">
        <v>4</v>
      </c>
      <c r="K10" s="33"/>
      <c r="L10" s="27">
        <v>81.599999999999994</v>
      </c>
      <c r="M10" s="33"/>
    </row>
    <row r="11" spans="1:13" ht="30" customHeight="1">
      <c r="J11" s="32" t="s">
        <v>6</v>
      </c>
      <c r="K11" s="31">
        <v>95.671709371806898</v>
      </c>
      <c r="L11" s="24">
        <v>931.4</v>
      </c>
      <c r="M11" s="24">
        <v>52.290652868964635</v>
      </c>
    </row>
    <row r="12" spans="1:13" ht="30" customHeight="1">
      <c r="J12" s="10" t="s">
        <v>13</v>
      </c>
      <c r="K12" s="34">
        <v>10.9</v>
      </c>
      <c r="L12" s="27"/>
      <c r="M12" s="27"/>
    </row>
    <row r="13" spans="1:13" ht="30" customHeight="1">
      <c r="J13" s="32" t="s">
        <v>14</v>
      </c>
      <c r="K13" s="31"/>
      <c r="L13" s="24">
        <v>70.548395265360341</v>
      </c>
      <c r="M13" s="24"/>
    </row>
    <row r="14" spans="1:13" ht="30" customHeight="1">
      <c r="J14" s="35" t="s">
        <v>17</v>
      </c>
      <c r="K14" s="34">
        <v>111.39447056930611</v>
      </c>
      <c r="L14" s="27"/>
      <c r="M14" s="27"/>
    </row>
    <row r="15" spans="1:13" ht="30" customHeight="1">
      <c r="J15" s="9" t="s">
        <v>18</v>
      </c>
      <c r="K15" s="31">
        <v>9.2769796274683394</v>
      </c>
      <c r="L15" s="24">
        <v>63.738074053347901</v>
      </c>
      <c r="M15" s="24">
        <v>18.153986719235458</v>
      </c>
    </row>
    <row r="18" spans="2:20" ht="30" customHeight="1">
      <c r="B18" s="178" t="s">
        <v>167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</row>
    <row r="20" spans="2:20" s="124" customFormat="1" ht="30.75" customHeight="1">
      <c r="B20" s="140" t="s">
        <v>168</v>
      </c>
      <c r="C20" s="140"/>
      <c r="D20" s="140"/>
      <c r="E20" s="140"/>
      <c r="F20" s="141"/>
      <c r="G20" s="142"/>
      <c r="H20" s="142"/>
      <c r="I20" s="142"/>
      <c r="J20" s="141"/>
      <c r="K20" s="141"/>
      <c r="L20" s="201" t="s">
        <v>162</v>
      </c>
      <c r="M20" s="201"/>
    </row>
    <row r="21" spans="2:20" ht="31" customHeight="1">
      <c r="B21" s="127"/>
    </row>
    <row r="22" spans="2:20" ht="50" customHeight="1">
      <c r="B22" s="180" t="s">
        <v>138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28"/>
      <c r="O22" s="128"/>
      <c r="P22" s="128"/>
      <c r="Q22" s="128"/>
      <c r="R22" s="128"/>
      <c r="S22" s="128"/>
      <c r="T22" s="6"/>
    </row>
    <row r="23" spans="2:20" ht="30" customHeight="1">
      <c r="B23" s="4"/>
    </row>
  </sheetData>
  <mergeCells count="8">
    <mergeCell ref="L20:M20"/>
    <mergeCell ref="B22:M22"/>
    <mergeCell ref="B18:M18"/>
    <mergeCell ref="K2:M2"/>
    <mergeCell ref="K8:M8"/>
    <mergeCell ref="J8:J9"/>
    <mergeCell ref="B5:M5"/>
    <mergeCell ref="B6:M6"/>
  </mergeCells>
  <phoneticPr fontId="32" type="noConversion"/>
  <hyperlinks>
    <hyperlink ref="B22" location="Índice!A1" display="Volver al índice"/>
    <hyperlink ref="L20" location="'G8'!A1" display="Siguiente   "/>
    <hyperlink ref="B20" location="'G6'!A1" display="  Atrás "/>
    <hyperlink ref="H20" location="'3'!A1" display="'3'!A1"/>
    <hyperlink ref="G20" location="'9'!A1" display="'9'!A1"/>
    <hyperlink ref="M20" location="'G8'!A1" display="'G8'!A1"/>
  </hyperlinks>
  <pageMargins left="0.70000000000000007" right="0.70000000000000007" top="1.35" bottom="0.75000000000000011" header="0.30000000000000004" footer="0.30000000000000004"/>
  <pageSetup scale="58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46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9"/>
  <sheetViews>
    <sheetView showGridLines="0" workbookViewId="0"/>
  </sheetViews>
  <sheetFormatPr baseColWidth="10" defaultColWidth="12.83203125" defaultRowHeight="30" customHeight="1" x14ac:dyDescent="0"/>
  <cols>
    <col min="1" max="9" width="12.83203125" style="2"/>
    <col min="10" max="10" width="24.1640625" style="2" customWidth="1"/>
    <col min="11" max="11" width="38.5" style="2" customWidth="1"/>
    <col min="12" max="16384" width="12.83203125" style="2"/>
  </cols>
  <sheetData>
    <row r="1" spans="1:16" s="12" customFormat="1" ht="30.75" customHeight="1"/>
    <row r="2" spans="1:16" s="12" customFormat="1" ht="62" customHeight="1">
      <c r="A2" s="13"/>
      <c r="B2" s="13"/>
      <c r="C2" s="13"/>
      <c r="D2" s="13"/>
      <c r="I2" s="14"/>
      <c r="J2" s="14"/>
      <c r="K2" s="26" t="s">
        <v>194</v>
      </c>
      <c r="L2" s="14"/>
      <c r="M2" s="14"/>
    </row>
    <row r="3" spans="1:16" s="12" customFormat="1" ht="30.75" customHeight="1">
      <c r="A3" s="13"/>
      <c r="B3" s="13"/>
      <c r="C3" s="13"/>
      <c r="H3" s="15"/>
      <c r="I3" s="15"/>
      <c r="J3" s="15"/>
      <c r="K3" s="15"/>
    </row>
    <row r="4" spans="1:16" ht="30" customHeight="1">
      <c r="B4" s="23"/>
    </row>
    <row r="5" spans="1:16" ht="60" customHeight="1">
      <c r="B5" s="199" t="s">
        <v>91</v>
      </c>
      <c r="C5" s="199"/>
      <c r="D5" s="199"/>
      <c r="E5" s="199"/>
      <c r="F5" s="199"/>
      <c r="G5" s="199"/>
      <c r="H5" s="199"/>
      <c r="I5" s="199"/>
      <c r="J5" s="199"/>
      <c r="K5" s="199"/>
      <c r="L5" s="5"/>
      <c r="M5" s="5"/>
      <c r="N5" s="5"/>
      <c r="O5" s="5"/>
      <c r="P5" s="5"/>
    </row>
    <row r="6" spans="1:16" ht="30" customHeight="1">
      <c r="B6" s="203" t="s">
        <v>163</v>
      </c>
      <c r="C6" s="204"/>
      <c r="D6" s="204"/>
      <c r="E6" s="204"/>
      <c r="F6" s="204"/>
      <c r="G6" s="204"/>
      <c r="H6" s="204"/>
      <c r="I6" s="204"/>
      <c r="J6" s="204"/>
      <c r="K6" s="204"/>
      <c r="L6" s="18"/>
      <c r="M6" s="18"/>
      <c r="N6" s="18"/>
      <c r="O6" s="18"/>
      <c r="P6" s="18"/>
    </row>
    <row r="8" spans="1:16" ht="50" customHeight="1">
      <c r="J8" s="136" t="s">
        <v>92</v>
      </c>
      <c r="K8" s="136" t="s">
        <v>140</v>
      </c>
    </row>
    <row r="9" spans="1:16" ht="30" customHeight="1">
      <c r="J9" s="9" t="s">
        <v>85</v>
      </c>
      <c r="K9" s="24">
        <v>38.200000000000003</v>
      </c>
    </row>
    <row r="10" spans="1:16" ht="30" customHeight="1">
      <c r="J10" s="10" t="s">
        <v>78</v>
      </c>
      <c r="K10" s="27">
        <v>55.9</v>
      </c>
    </row>
    <row r="11" spans="1:16" ht="30" customHeight="1">
      <c r="J11" s="9" t="s">
        <v>77</v>
      </c>
      <c r="K11" s="24">
        <v>52.5</v>
      </c>
    </row>
    <row r="12" spans="1:16" ht="30" customHeight="1">
      <c r="J12" s="10" t="s">
        <v>76</v>
      </c>
      <c r="K12" s="27">
        <v>30.7</v>
      </c>
    </row>
    <row r="13" spans="1:16" ht="30" customHeight="1">
      <c r="J13" s="9" t="s">
        <v>75</v>
      </c>
      <c r="K13" s="24">
        <v>36.700000000000003</v>
      </c>
    </row>
    <row r="14" spans="1:16" ht="30" customHeight="1">
      <c r="J14" s="10" t="s">
        <v>74</v>
      </c>
      <c r="K14" s="27">
        <v>50.8</v>
      </c>
    </row>
    <row r="15" spans="1:16" ht="30" customHeight="1">
      <c r="J15" s="9" t="s">
        <v>73</v>
      </c>
      <c r="K15" s="24">
        <v>42.7</v>
      </c>
    </row>
    <row r="16" spans="1:16" ht="30" customHeight="1">
      <c r="J16" s="10" t="s">
        <v>72</v>
      </c>
      <c r="K16" s="27">
        <v>39.5</v>
      </c>
    </row>
    <row r="17" spans="2:20" ht="30" customHeight="1">
      <c r="J17" s="9" t="s">
        <v>71</v>
      </c>
      <c r="K17" s="24">
        <v>38</v>
      </c>
    </row>
    <row r="20" spans="2:20" s="3" customFormat="1" ht="30" customHeight="1">
      <c r="B20" s="205" t="s">
        <v>164</v>
      </c>
      <c r="C20" s="205"/>
      <c r="D20" s="205"/>
      <c r="E20" s="205"/>
      <c r="F20" s="205"/>
      <c r="G20" s="205"/>
      <c r="H20" s="205"/>
      <c r="I20" s="205"/>
      <c r="J20" s="205"/>
      <c r="K20" s="205"/>
    </row>
    <row r="22" spans="2:20" s="124" customFormat="1" ht="30.75" customHeight="1">
      <c r="B22" s="140" t="s">
        <v>161</v>
      </c>
      <c r="C22" s="140"/>
      <c r="D22" s="140"/>
      <c r="E22" s="140"/>
      <c r="F22" s="141"/>
      <c r="G22" s="142"/>
      <c r="H22" s="142"/>
      <c r="I22" s="142"/>
      <c r="J22" s="141"/>
      <c r="K22" s="143" t="s">
        <v>165</v>
      </c>
      <c r="L22" s="126"/>
    </row>
    <row r="23" spans="2:20" ht="31" customHeight="1">
      <c r="B23" s="127"/>
    </row>
    <row r="24" spans="2:20" ht="50" customHeight="1">
      <c r="B24" s="180" t="s">
        <v>138</v>
      </c>
      <c r="C24" s="180"/>
      <c r="D24" s="180"/>
      <c r="E24" s="180"/>
      <c r="F24" s="180"/>
      <c r="G24" s="180"/>
      <c r="H24" s="180"/>
      <c r="I24" s="180"/>
      <c r="J24" s="180"/>
      <c r="K24" s="180"/>
      <c r="L24" s="128"/>
      <c r="M24" s="128"/>
      <c r="N24" s="128"/>
      <c r="O24" s="128"/>
      <c r="P24" s="128"/>
      <c r="Q24" s="128"/>
      <c r="R24" s="128"/>
      <c r="S24" s="128"/>
      <c r="T24" s="6"/>
    </row>
    <row r="25" spans="2:20" ht="30" customHeight="1">
      <c r="B25" s="4"/>
      <c r="C25" s="25"/>
    </row>
    <row r="29" spans="2:20" ht="30" customHeight="1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</sheetData>
  <mergeCells count="4">
    <mergeCell ref="B5:K5"/>
    <mergeCell ref="B6:K6"/>
    <mergeCell ref="B20:K20"/>
    <mergeCell ref="B24:K24"/>
  </mergeCells>
  <phoneticPr fontId="32" type="noConversion"/>
  <hyperlinks>
    <hyperlink ref="B24" location="Índice!A1" display="Volver al índice"/>
    <hyperlink ref="K22" location="'G9'!A1" display="Siguiente   "/>
    <hyperlink ref="B22" location="'G7'!A1" display="  Atrás "/>
    <hyperlink ref="H22" location="'3'!A1" display="'3'!A1"/>
    <hyperlink ref="G22" location="'9'!A1" display="'9'!A1"/>
  </hyperlinks>
  <pageMargins left="0.70000000000000007" right="0.70000000000000007" top="1.35" bottom="0.75000000000000011" header="0.30000000000000004" footer="0.30000000000000004"/>
  <pageSetup scale="60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6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0"/>
  <sheetViews>
    <sheetView showGridLines="0" workbookViewId="0"/>
  </sheetViews>
  <sheetFormatPr baseColWidth="10" defaultColWidth="12.83203125" defaultRowHeight="30" customHeight="1" x14ac:dyDescent="0"/>
  <cols>
    <col min="1" max="1" width="12.83203125" style="23"/>
    <col min="2" max="2" width="25.6640625" style="23" customWidth="1"/>
    <col min="3" max="3" width="18.5" style="23" customWidth="1"/>
    <col min="4" max="4" width="19.1640625" style="23" customWidth="1"/>
    <col min="5" max="5" width="19.5" style="23" customWidth="1"/>
    <col min="6" max="6" width="21.1640625" style="23" customWidth="1"/>
    <col min="7" max="7" width="22" style="23" customWidth="1"/>
    <col min="8" max="16384" width="12.83203125" style="23"/>
  </cols>
  <sheetData>
    <row r="1" spans="1:13" s="6" customFormat="1" ht="30.75" customHeight="1"/>
    <row r="2" spans="1:13" s="6" customFormat="1" ht="62" customHeight="1">
      <c r="A2" s="13"/>
      <c r="B2" s="13"/>
      <c r="C2" s="13"/>
      <c r="D2" s="13"/>
      <c r="F2" s="179" t="s">
        <v>194</v>
      </c>
      <c r="G2" s="179"/>
      <c r="H2" s="14"/>
      <c r="I2" s="26"/>
    </row>
    <row r="3" spans="1:13" s="6" customFormat="1" ht="30.75" customHeight="1">
      <c r="A3" s="13"/>
      <c r="B3" s="13"/>
      <c r="C3" s="13"/>
      <c r="H3" s="15"/>
      <c r="I3" s="15"/>
      <c r="J3" s="15"/>
      <c r="K3" s="15"/>
    </row>
    <row r="5" spans="1:13" ht="60" customHeight="1">
      <c r="B5" s="176" t="s">
        <v>91</v>
      </c>
      <c r="C5" s="176"/>
      <c r="D5" s="176"/>
      <c r="E5" s="176"/>
      <c r="F5" s="176"/>
      <c r="G5" s="176"/>
      <c r="H5" s="107"/>
      <c r="I5" s="107"/>
      <c r="J5" s="107"/>
      <c r="K5" s="107"/>
      <c r="L5" s="107"/>
    </row>
    <row r="6" spans="1:13" ht="30" customHeight="1">
      <c r="B6" s="177" t="s">
        <v>193</v>
      </c>
      <c r="C6" s="177"/>
      <c r="D6" s="177"/>
      <c r="E6" s="177"/>
      <c r="F6" s="177"/>
      <c r="G6" s="177"/>
      <c r="H6" s="50"/>
      <c r="I6" s="50"/>
      <c r="J6" s="50"/>
      <c r="K6" s="50"/>
      <c r="L6" s="41"/>
      <c r="M6" s="41"/>
    </row>
    <row r="7" spans="1:13" ht="30" customHeight="1">
      <c r="A7" s="25"/>
      <c r="B7" s="25"/>
      <c r="C7" s="25"/>
      <c r="D7" s="109"/>
      <c r="E7" s="109"/>
      <c r="F7" s="109"/>
      <c r="G7" s="109"/>
      <c r="H7" s="25"/>
      <c r="I7" s="25"/>
      <c r="J7" s="25"/>
      <c r="K7" s="25"/>
    </row>
    <row r="8" spans="1:13" ht="50" customHeight="1">
      <c r="A8" s="25"/>
      <c r="B8" s="135" t="s">
        <v>115</v>
      </c>
      <c r="C8" s="135" t="s">
        <v>92</v>
      </c>
      <c r="D8" s="135" t="s">
        <v>0</v>
      </c>
      <c r="E8" s="135" t="s">
        <v>1</v>
      </c>
      <c r="F8" s="135" t="s">
        <v>2</v>
      </c>
      <c r="G8" s="135" t="s">
        <v>3</v>
      </c>
      <c r="H8" s="25"/>
      <c r="I8" s="25"/>
      <c r="J8" s="25"/>
      <c r="K8" s="25"/>
    </row>
    <row r="9" spans="1:13" ht="30" customHeight="1">
      <c r="A9" s="25"/>
      <c r="B9" s="113" t="s">
        <v>4</v>
      </c>
      <c r="C9" s="9" t="s">
        <v>116</v>
      </c>
      <c r="D9" s="112">
        <v>1.1200000000000001</v>
      </c>
      <c r="E9" s="112">
        <v>1.1200000000000001</v>
      </c>
      <c r="F9" s="112">
        <v>1.01</v>
      </c>
      <c r="G9" s="112"/>
      <c r="H9" s="25"/>
      <c r="I9" s="25"/>
      <c r="J9" s="25"/>
      <c r="K9" s="25"/>
    </row>
    <row r="10" spans="1:13" ht="30" customHeight="1">
      <c r="A10" s="25"/>
      <c r="B10" s="10" t="s">
        <v>5</v>
      </c>
      <c r="C10" s="10" t="s">
        <v>117</v>
      </c>
      <c r="D10" s="78">
        <v>0.51</v>
      </c>
      <c r="E10" s="78">
        <v>0.57999999999999996</v>
      </c>
      <c r="F10" s="78"/>
      <c r="G10" s="78"/>
      <c r="H10" s="25"/>
      <c r="I10" s="25"/>
      <c r="J10" s="25"/>
      <c r="K10" s="25"/>
    </row>
    <row r="11" spans="1:13" ht="30" customHeight="1">
      <c r="A11" s="25"/>
      <c r="B11" s="113" t="s">
        <v>6</v>
      </c>
      <c r="C11" s="9" t="s">
        <v>118</v>
      </c>
      <c r="D11" s="112">
        <v>0.28999999999999998</v>
      </c>
      <c r="E11" s="112"/>
      <c r="F11" s="112">
        <v>0.18</v>
      </c>
      <c r="G11" s="112">
        <v>0.22</v>
      </c>
      <c r="H11" s="25"/>
      <c r="I11" s="25"/>
      <c r="J11" s="25"/>
      <c r="K11" s="25"/>
    </row>
    <row r="12" spans="1:13" ht="30" customHeight="1">
      <c r="A12" s="25"/>
      <c r="B12" s="10" t="s">
        <v>7</v>
      </c>
      <c r="C12" s="10" t="s">
        <v>119</v>
      </c>
      <c r="D12" s="78">
        <v>0.37</v>
      </c>
      <c r="E12" s="78">
        <v>0.37</v>
      </c>
      <c r="F12" s="78"/>
      <c r="G12" s="78">
        <v>0.23</v>
      </c>
      <c r="H12" s="25"/>
      <c r="I12" s="25"/>
      <c r="J12" s="25"/>
      <c r="K12" s="25"/>
    </row>
    <row r="13" spans="1:13" ht="30" customHeight="1">
      <c r="A13" s="25"/>
      <c r="B13" s="113" t="s">
        <v>8</v>
      </c>
      <c r="C13" s="9" t="s">
        <v>120</v>
      </c>
      <c r="D13" s="112">
        <v>0.18</v>
      </c>
      <c r="E13" s="112">
        <v>0.23</v>
      </c>
      <c r="F13" s="112">
        <v>0.18</v>
      </c>
      <c r="G13" s="112">
        <v>0.18</v>
      </c>
      <c r="H13" s="25"/>
      <c r="I13" s="25"/>
      <c r="J13" s="25"/>
      <c r="K13" s="25"/>
    </row>
    <row r="14" spans="1:13" ht="30" customHeight="1">
      <c r="A14" s="25"/>
      <c r="B14" s="10" t="s">
        <v>9</v>
      </c>
      <c r="C14" s="10" t="s">
        <v>116</v>
      </c>
      <c r="D14" s="78">
        <v>1.06</v>
      </c>
      <c r="E14" s="78">
        <v>1.06</v>
      </c>
      <c r="F14" s="78"/>
      <c r="G14" s="78"/>
      <c r="H14" s="25"/>
      <c r="I14" s="25"/>
      <c r="J14" s="25"/>
      <c r="K14" s="25"/>
    </row>
    <row r="15" spans="1:13" ht="30" customHeight="1">
      <c r="A15" s="25"/>
      <c r="B15" s="113" t="s">
        <v>10</v>
      </c>
      <c r="C15" s="9" t="s">
        <v>120</v>
      </c>
      <c r="D15" s="112">
        <v>0.46</v>
      </c>
      <c r="E15" s="112"/>
      <c r="F15" s="112">
        <v>0.46</v>
      </c>
      <c r="G15" s="112"/>
      <c r="H15" s="25"/>
      <c r="I15" s="25"/>
      <c r="J15" s="25"/>
      <c r="K15" s="25"/>
    </row>
    <row r="16" spans="1:13" ht="30" customHeight="1">
      <c r="A16" s="25"/>
      <c r="B16" s="10" t="s">
        <v>11</v>
      </c>
      <c r="C16" s="10" t="s">
        <v>120</v>
      </c>
      <c r="D16" s="78">
        <v>0.27</v>
      </c>
      <c r="E16" s="78"/>
      <c r="F16" s="78"/>
      <c r="G16" s="78"/>
      <c r="H16" s="25"/>
      <c r="I16" s="25"/>
      <c r="J16" s="25"/>
      <c r="K16" s="25"/>
    </row>
    <row r="17" spans="1:13" ht="30" customHeight="1">
      <c r="A17" s="25"/>
      <c r="B17" s="113" t="s">
        <v>12</v>
      </c>
      <c r="C17" s="9" t="s">
        <v>121</v>
      </c>
      <c r="D17" s="112">
        <v>0.3</v>
      </c>
      <c r="E17" s="112">
        <v>0.3</v>
      </c>
      <c r="F17" s="112"/>
      <c r="G17" s="112"/>
      <c r="H17" s="25"/>
      <c r="I17" s="25"/>
      <c r="J17" s="25"/>
      <c r="K17" s="25"/>
    </row>
    <row r="18" spans="1:13" ht="30" customHeight="1">
      <c r="A18" s="25"/>
      <c r="B18" s="10" t="s">
        <v>13</v>
      </c>
      <c r="C18" s="10" t="s">
        <v>122</v>
      </c>
      <c r="D18" s="78">
        <v>0.57999999999999996</v>
      </c>
      <c r="E18" s="78">
        <v>0.57999999999999996</v>
      </c>
      <c r="F18" s="78"/>
      <c r="G18" s="78"/>
      <c r="H18" s="25"/>
      <c r="I18" s="25"/>
      <c r="J18" s="25"/>
      <c r="K18" s="25"/>
    </row>
    <row r="19" spans="1:13" ht="30" customHeight="1">
      <c r="A19" s="25"/>
      <c r="B19" s="113" t="s">
        <v>14</v>
      </c>
      <c r="C19" s="9" t="s">
        <v>116</v>
      </c>
      <c r="D19" s="112">
        <v>1.1200000000000001</v>
      </c>
      <c r="E19" s="112">
        <v>1.68</v>
      </c>
      <c r="F19" s="112">
        <v>0.95</v>
      </c>
      <c r="G19" s="112"/>
      <c r="H19" s="25"/>
      <c r="I19" s="25"/>
      <c r="J19" s="25"/>
      <c r="K19" s="25"/>
    </row>
    <row r="20" spans="1:13" ht="30" customHeight="1">
      <c r="A20" s="25"/>
      <c r="B20" s="10" t="s">
        <v>15</v>
      </c>
      <c r="C20" s="10" t="s">
        <v>116</v>
      </c>
      <c r="D20" s="78">
        <v>1.17</v>
      </c>
      <c r="E20" s="78">
        <v>1.17</v>
      </c>
      <c r="F20" s="78">
        <v>1.23</v>
      </c>
      <c r="G20" s="78">
        <v>1.45</v>
      </c>
      <c r="H20" s="25"/>
      <c r="I20" s="25"/>
      <c r="J20" s="25"/>
      <c r="K20" s="25"/>
    </row>
    <row r="21" spans="1:13" ht="30" customHeight="1">
      <c r="A21" s="25"/>
      <c r="B21" s="113" t="s">
        <v>16</v>
      </c>
      <c r="C21" s="9" t="s">
        <v>123</v>
      </c>
      <c r="D21" s="112">
        <v>0.19</v>
      </c>
      <c r="E21" s="112"/>
      <c r="F21" s="112">
        <v>0.28999999999999998</v>
      </c>
      <c r="G21" s="112"/>
      <c r="H21" s="25"/>
      <c r="I21" s="25"/>
      <c r="J21" s="25"/>
      <c r="K21" s="25"/>
    </row>
    <row r="22" spans="1:13" ht="30" customHeight="1">
      <c r="A22" s="110"/>
      <c r="B22" s="10" t="s">
        <v>17</v>
      </c>
      <c r="C22" s="10" t="s">
        <v>124</v>
      </c>
      <c r="D22" s="78">
        <v>0.62</v>
      </c>
      <c r="E22" s="78"/>
      <c r="F22" s="78">
        <v>0.9</v>
      </c>
      <c r="G22" s="78">
        <v>0.62</v>
      </c>
      <c r="H22" s="25"/>
      <c r="I22" s="25"/>
      <c r="J22" s="25"/>
      <c r="K22" s="25"/>
    </row>
    <row r="23" spans="1:13" ht="30" customHeight="1">
      <c r="A23" s="25"/>
      <c r="B23" s="9" t="s">
        <v>18</v>
      </c>
      <c r="C23" s="9" t="s">
        <v>116</v>
      </c>
      <c r="D23" s="112">
        <v>1.28</v>
      </c>
      <c r="E23" s="112">
        <v>1.28</v>
      </c>
      <c r="F23" s="112">
        <v>1.28</v>
      </c>
      <c r="G23" s="112">
        <v>1.28</v>
      </c>
      <c r="H23" s="25"/>
      <c r="I23" s="25"/>
      <c r="J23" s="25"/>
      <c r="K23" s="25"/>
    </row>
    <row r="24" spans="1:13" ht="30" customHeight="1">
      <c r="A24" s="25"/>
      <c r="B24" s="175" t="s">
        <v>93</v>
      </c>
      <c r="C24" s="175"/>
      <c r="D24" s="134">
        <f>+AVERAGE(D9:D23)</f>
        <v>0.6346666666666666</v>
      </c>
      <c r="E24" s="134">
        <f>+AVERAGE(E9:E23)</f>
        <v>0.83699999999999997</v>
      </c>
      <c r="F24" s="134">
        <v>0.72000000000000008</v>
      </c>
      <c r="G24" s="134">
        <v>0.66</v>
      </c>
      <c r="H24" s="25"/>
      <c r="I24" s="25"/>
      <c r="J24" s="25"/>
      <c r="K24" s="25"/>
    </row>
    <row r="25" spans="1:13" ht="30" customHeight="1">
      <c r="D25" s="111"/>
      <c r="E25" s="111"/>
      <c r="F25" s="111"/>
      <c r="G25" s="111"/>
    </row>
    <row r="26" spans="1:13" ht="25" customHeight="1">
      <c r="B26" s="178" t="s">
        <v>186</v>
      </c>
      <c r="C26" s="178"/>
      <c r="D26" s="178"/>
      <c r="E26" s="178"/>
      <c r="F26" s="178"/>
      <c r="G26" s="178"/>
    </row>
    <row r="27" spans="1:13" s="25" customFormat="1" ht="30" customHeight="1">
      <c r="A27" s="4"/>
    </row>
    <row r="28" spans="1:13" s="141" customFormat="1" ht="30.75" customHeight="1">
      <c r="B28" s="140" t="s">
        <v>161</v>
      </c>
      <c r="C28" s="140"/>
      <c r="D28" s="140"/>
      <c r="E28" s="140"/>
      <c r="F28" s="140"/>
      <c r="G28" s="147" t="s">
        <v>162</v>
      </c>
      <c r="I28" s="142"/>
    </row>
    <row r="29" spans="1:13" s="2" customFormat="1" ht="31" customHeight="1">
      <c r="B29" s="127"/>
    </row>
    <row r="30" spans="1:13" s="2" customFormat="1" ht="50" customHeight="1">
      <c r="B30" s="180" t="s">
        <v>138</v>
      </c>
      <c r="C30" s="180"/>
      <c r="D30" s="180"/>
      <c r="E30" s="180"/>
      <c r="F30" s="180"/>
      <c r="G30" s="180"/>
      <c r="H30" s="128"/>
      <c r="I30" s="128"/>
      <c r="J30" s="128"/>
      <c r="K30" s="128"/>
      <c r="L30" s="128"/>
      <c r="M30" s="128"/>
    </row>
  </sheetData>
  <mergeCells count="6">
    <mergeCell ref="B30:G30"/>
    <mergeCell ref="B24:C24"/>
    <mergeCell ref="B5:G5"/>
    <mergeCell ref="B6:G6"/>
    <mergeCell ref="B26:G26"/>
    <mergeCell ref="F2:G2"/>
  </mergeCells>
  <phoneticPr fontId="32" type="noConversion"/>
  <hyperlinks>
    <hyperlink ref="B30" location="Índice!A1" display="Volver al índice"/>
    <hyperlink ref="G28" location="'2.a'!A1" display="Siguiente   "/>
    <hyperlink ref="B28" location="Índice!A1" display="  Atrás "/>
  </hyperlinks>
  <pageMargins left="0.70000000000000007" right="0.70000000000000007" top="1.35" bottom="0.75000000000000011" header="0.30000000000000004" footer="0.30000000000000004"/>
  <pageSetup scale="75" fitToHeight="2" orientation="landscape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64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8"/>
  <sheetViews>
    <sheetView showGridLines="0" workbookViewId="0"/>
  </sheetViews>
  <sheetFormatPr baseColWidth="10" defaultColWidth="12.83203125" defaultRowHeight="30" customHeight="1" x14ac:dyDescent="0"/>
  <cols>
    <col min="1" max="10" width="12.83203125" style="2"/>
    <col min="11" max="11" width="25.6640625" style="2" customWidth="1"/>
    <col min="12" max="12" width="18.83203125" style="2" customWidth="1"/>
    <col min="13" max="13" width="20.33203125" style="2" customWidth="1"/>
    <col min="14" max="16384" width="12.83203125" style="2"/>
  </cols>
  <sheetData>
    <row r="1" spans="1:16" s="12" customFormat="1" ht="30.75" customHeight="1"/>
    <row r="2" spans="1:16" s="12" customFormat="1" ht="62" customHeight="1">
      <c r="A2" s="13"/>
      <c r="B2" s="13"/>
      <c r="C2" s="13"/>
      <c r="D2" s="13"/>
      <c r="I2" s="14"/>
      <c r="J2" s="14"/>
      <c r="M2" s="14"/>
      <c r="N2" s="179" t="s">
        <v>194</v>
      </c>
      <c r="O2" s="179"/>
      <c r="P2" s="179"/>
    </row>
    <row r="3" spans="1:16" s="12" customFormat="1" ht="30.75" customHeight="1">
      <c r="A3" s="13"/>
      <c r="B3" s="13"/>
      <c r="C3" s="13"/>
      <c r="H3" s="15"/>
      <c r="I3" s="15"/>
      <c r="J3" s="15"/>
      <c r="K3" s="15"/>
    </row>
    <row r="4" spans="1:16" ht="30" customHeight="1">
      <c r="A4" s="16"/>
    </row>
    <row r="5" spans="1:16" ht="60" customHeight="1">
      <c r="B5" s="199" t="s">
        <v>91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</row>
    <row r="6" spans="1:16" ht="30" customHeight="1">
      <c r="B6" s="203" t="s">
        <v>156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</row>
    <row r="8" spans="1:16" ht="50" customHeight="1">
      <c r="K8" s="135" t="s">
        <v>115</v>
      </c>
      <c r="L8" s="135" t="s">
        <v>141</v>
      </c>
      <c r="M8" s="135" t="s">
        <v>142</v>
      </c>
    </row>
    <row r="9" spans="1:16" ht="30" customHeight="1">
      <c r="K9" s="9" t="s">
        <v>4</v>
      </c>
      <c r="L9" s="19">
        <v>2.5663710457286859</v>
      </c>
      <c r="M9" s="19">
        <v>97.433628954271313</v>
      </c>
      <c r="O9" s="21">
        <f>+'8'!H10/SUM('8'!E10+'8'!H10)</f>
        <v>2.4891774891774892E-2</v>
      </c>
      <c r="P9" s="21">
        <f>+'8'!E10/SUM('8'!E10+'8'!H10)</f>
        <v>0.97510822510822515</v>
      </c>
    </row>
    <row r="10" spans="1:16" ht="30" customHeight="1">
      <c r="K10" s="10" t="s">
        <v>21</v>
      </c>
      <c r="L10" s="20">
        <v>0</v>
      </c>
      <c r="M10" s="20">
        <v>100</v>
      </c>
      <c r="O10" s="21">
        <f>+'8'!H11/SUM('8'!E11+'8'!H11)</f>
        <v>0</v>
      </c>
      <c r="P10" s="21">
        <f>+'8'!E11/SUM('8'!E11+'8'!H11)</f>
        <v>1</v>
      </c>
    </row>
    <row r="11" spans="1:16" ht="30" customHeight="1">
      <c r="K11" s="9" t="s">
        <v>6</v>
      </c>
      <c r="L11" s="19">
        <v>64.195655522866161</v>
      </c>
      <c r="M11" s="19">
        <v>35.804344477133846</v>
      </c>
      <c r="O11" s="21">
        <f>+'8'!H12/SUM('8'!E12+'8'!H12)</f>
        <v>0.64252631578947372</v>
      </c>
      <c r="P11" s="21">
        <f>+'8'!E12/SUM('8'!E12+'8'!H12)</f>
        <v>0.35747368421052633</v>
      </c>
    </row>
    <row r="12" spans="1:16" ht="30" customHeight="1">
      <c r="K12" s="10" t="s">
        <v>7</v>
      </c>
      <c r="L12" s="20">
        <v>0</v>
      </c>
      <c r="M12" s="20">
        <v>100</v>
      </c>
      <c r="O12" s="21">
        <f>+'8'!H13/SUM('8'!E13+'8'!H13)</f>
        <v>0</v>
      </c>
      <c r="P12" s="21">
        <f>+'8'!E13/SUM('8'!E13+'8'!H13)</f>
        <v>1</v>
      </c>
    </row>
    <row r="13" spans="1:16" ht="30" customHeight="1">
      <c r="K13" s="9" t="s">
        <v>8</v>
      </c>
      <c r="L13" s="19">
        <v>23.628271005196979</v>
      </c>
      <c r="M13" s="19">
        <v>76.371728994803007</v>
      </c>
      <c r="O13" s="21">
        <f>+'8'!H14/SUM('8'!E14+'8'!H14)</f>
        <v>0.19118783818603452</v>
      </c>
      <c r="P13" s="21">
        <f>+'8'!E14/SUM('8'!E14+'8'!H14)</f>
        <v>0.80881216181396542</v>
      </c>
    </row>
    <row r="14" spans="1:16" ht="30" customHeight="1">
      <c r="K14" s="10" t="s">
        <v>9</v>
      </c>
      <c r="L14" s="20">
        <v>0</v>
      </c>
      <c r="M14" s="20">
        <v>100</v>
      </c>
      <c r="O14" s="21">
        <f>+'8'!H15/SUM('8'!E15+'8'!H15)</f>
        <v>0</v>
      </c>
      <c r="P14" s="21">
        <f>+'8'!E15/SUM('8'!E15+'8'!H15)</f>
        <v>1</v>
      </c>
    </row>
    <row r="15" spans="1:16" ht="30" customHeight="1">
      <c r="K15" s="9" t="s">
        <v>10</v>
      </c>
      <c r="L15" s="19">
        <v>0</v>
      </c>
      <c r="M15" s="19">
        <v>100</v>
      </c>
      <c r="O15" s="21">
        <f>+'8'!H16/SUM('8'!E16+'8'!H16)</f>
        <v>0</v>
      </c>
      <c r="P15" s="21">
        <f>+'8'!E16/SUM('8'!E16+'8'!H16)</f>
        <v>1</v>
      </c>
    </row>
    <row r="16" spans="1:16" ht="30" customHeight="1">
      <c r="K16" s="10" t="s">
        <v>11</v>
      </c>
      <c r="L16" s="20">
        <v>0</v>
      </c>
      <c r="M16" s="20">
        <v>100</v>
      </c>
      <c r="O16" s="21">
        <f>+'8'!H17/SUM('8'!E17+'8'!H17)</f>
        <v>0</v>
      </c>
      <c r="P16" s="21">
        <f>+'8'!E17/SUM('8'!E17+'8'!H17)</f>
        <v>1</v>
      </c>
    </row>
    <row r="17" spans="11:16" ht="30" customHeight="1">
      <c r="K17" s="9" t="s">
        <v>12</v>
      </c>
      <c r="L17" s="19">
        <v>0</v>
      </c>
      <c r="M17" s="19">
        <v>100</v>
      </c>
      <c r="O17" s="21">
        <f>+'8'!H18/SUM('8'!E18+'8'!H18)</f>
        <v>0</v>
      </c>
      <c r="P17" s="21">
        <f>+'8'!E18/SUM('8'!E18+'8'!H18)</f>
        <v>1</v>
      </c>
    </row>
    <row r="18" spans="11:16" ht="30" customHeight="1">
      <c r="K18" s="10" t="s">
        <v>13</v>
      </c>
      <c r="L18" s="20">
        <v>10.680474525818939</v>
      </c>
      <c r="M18" s="20">
        <v>89.319525474181063</v>
      </c>
      <c r="O18" s="21">
        <f>+'8'!H19/SUM('8'!E19+'8'!H19)</f>
        <v>9.6774193548387094E-2</v>
      </c>
      <c r="P18" s="21">
        <f>+'8'!E19/SUM('8'!E19+'8'!H19)</f>
        <v>0.90322580645161288</v>
      </c>
    </row>
    <row r="19" spans="11:16" ht="30" customHeight="1">
      <c r="K19" s="9" t="s">
        <v>14</v>
      </c>
      <c r="L19" s="19">
        <v>3.8697071722070175</v>
      </c>
      <c r="M19" s="19">
        <v>96.130292827792985</v>
      </c>
      <c r="O19" s="21">
        <f>+'8'!H20/SUM('8'!E20+'8'!H20)</f>
        <v>3.7313432835820892E-2</v>
      </c>
      <c r="P19" s="21">
        <f>+'8'!E20/SUM('8'!E20+'8'!H20)</f>
        <v>0.96268656716417911</v>
      </c>
    </row>
    <row r="20" spans="11:16" ht="30" customHeight="1">
      <c r="K20" s="10" t="s">
        <v>15</v>
      </c>
      <c r="L20" s="20">
        <v>0</v>
      </c>
      <c r="M20" s="20">
        <v>100</v>
      </c>
      <c r="O20" s="21">
        <f>+'8'!H21/SUM('8'!E21+'8'!H21)</f>
        <v>0</v>
      </c>
      <c r="P20" s="21">
        <f>+'8'!E21/SUM('8'!E21+'8'!H21)</f>
        <v>1</v>
      </c>
    </row>
    <row r="21" spans="11:16" ht="30" customHeight="1">
      <c r="K21" s="9" t="s">
        <v>16</v>
      </c>
      <c r="L21" s="19">
        <v>0</v>
      </c>
      <c r="M21" s="19">
        <v>100</v>
      </c>
      <c r="O21" s="21">
        <f>+'8'!H22/SUM('8'!E22+'8'!H22)</f>
        <v>0</v>
      </c>
      <c r="P21" s="21">
        <f>+'8'!E22/SUM('8'!E22+'8'!H22)</f>
        <v>1</v>
      </c>
    </row>
    <row r="22" spans="11:16" ht="30" customHeight="1">
      <c r="K22" s="10" t="s">
        <v>17</v>
      </c>
      <c r="L22" s="20">
        <v>59.50889871923394</v>
      </c>
      <c r="M22" s="20">
        <v>40.49110128076606</v>
      </c>
      <c r="O22" s="21">
        <f>+'8'!H23/SUM('8'!E23+'8'!H23)</f>
        <v>0.37339380196523053</v>
      </c>
      <c r="P22" s="21">
        <f>+'8'!E23/SUM('8'!E23+'8'!H23)</f>
        <v>0.62660619803476947</v>
      </c>
    </row>
    <row r="23" spans="11:16" ht="30" customHeight="1">
      <c r="K23" s="9" t="s">
        <v>18</v>
      </c>
      <c r="L23" s="19">
        <v>12.194117528907283</v>
      </c>
      <c r="M23" s="19">
        <v>87.805882471092715</v>
      </c>
      <c r="O23" s="21">
        <f>+'8'!H24/SUM('8'!E24+'8'!H24)</f>
        <v>0.10879249706916765</v>
      </c>
      <c r="P23" s="21">
        <f>+'8'!E24/SUM('8'!E24+'8'!H24)</f>
        <v>0.8912075029308324</v>
      </c>
    </row>
    <row r="24" spans="11:16" ht="30" customHeight="1">
      <c r="K24" s="10" t="s">
        <v>79</v>
      </c>
      <c r="L24" s="20">
        <v>61.787365177195689</v>
      </c>
      <c r="M24" s="20">
        <v>38.212634822804311</v>
      </c>
      <c r="O24" s="17"/>
    </row>
    <row r="25" spans="11:16" ht="30" customHeight="1">
      <c r="K25" s="9" t="s">
        <v>78</v>
      </c>
      <c r="L25" s="19">
        <v>44.144696505211527</v>
      </c>
      <c r="M25" s="19">
        <v>55.855303494788473</v>
      </c>
    </row>
    <row r="26" spans="11:16" ht="30" customHeight="1">
      <c r="K26" s="10" t="s">
        <v>77</v>
      </c>
      <c r="L26" s="20">
        <v>47.460496613995488</v>
      </c>
      <c r="M26" s="20">
        <v>52.539503386004512</v>
      </c>
    </row>
    <row r="27" spans="11:16" ht="30" customHeight="1">
      <c r="K27" s="9" t="s">
        <v>76</v>
      </c>
      <c r="L27" s="19">
        <v>69.268809607912402</v>
      </c>
      <c r="M27" s="19">
        <v>30.731190392087598</v>
      </c>
    </row>
    <row r="28" spans="11:16" ht="30" customHeight="1">
      <c r="K28" s="10" t="s">
        <v>75</v>
      </c>
      <c r="L28" s="20">
        <v>63.286163522012579</v>
      </c>
      <c r="M28" s="20">
        <v>36.713836477987421</v>
      </c>
    </row>
    <row r="29" spans="11:16" ht="30" customHeight="1">
      <c r="K29" s="9" t="s">
        <v>74</v>
      </c>
      <c r="L29" s="19">
        <v>49.199187908865326</v>
      </c>
      <c r="M29" s="19">
        <v>50.800812091134674</v>
      </c>
    </row>
    <row r="30" spans="11:16" ht="30" customHeight="1">
      <c r="K30" s="10" t="s">
        <v>73</v>
      </c>
      <c r="L30" s="20">
        <v>57.261768082663608</v>
      </c>
      <c r="M30" s="20">
        <v>42.738231917336392</v>
      </c>
    </row>
    <row r="31" spans="11:16" ht="30" customHeight="1">
      <c r="K31" s="9" t="s">
        <v>72</v>
      </c>
      <c r="L31" s="19">
        <v>60.528571428571432</v>
      </c>
      <c r="M31" s="19">
        <v>39.471428571428568</v>
      </c>
    </row>
    <row r="32" spans="11:16" ht="30" customHeight="1">
      <c r="K32" s="10" t="s">
        <v>71</v>
      </c>
      <c r="L32" s="20">
        <v>61.958266452648473</v>
      </c>
      <c r="M32" s="20">
        <v>38.041733547351527</v>
      </c>
    </row>
    <row r="34" spans="1:20" ht="30" customHeight="1">
      <c r="A34" s="4"/>
      <c r="B34" s="178" t="s">
        <v>160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</row>
    <row r="35" spans="1:20" s="3" customFormat="1" ht="30" customHeight="1"/>
    <row r="36" spans="1:20" s="124" customFormat="1" ht="30.75" customHeight="1">
      <c r="B36" s="140" t="s">
        <v>161</v>
      </c>
      <c r="C36" s="140"/>
      <c r="D36" s="140"/>
      <c r="E36" s="140"/>
      <c r="F36" s="141"/>
      <c r="G36" s="142"/>
      <c r="H36" s="142"/>
      <c r="I36" s="142"/>
      <c r="J36" s="141"/>
      <c r="K36" s="141"/>
      <c r="L36" s="142"/>
      <c r="M36" s="140" t="s">
        <v>162</v>
      </c>
    </row>
    <row r="37" spans="1:20" ht="31" customHeight="1">
      <c r="B37" s="127"/>
    </row>
    <row r="38" spans="1:20" ht="50" customHeight="1">
      <c r="B38" s="180" t="s">
        <v>138</v>
      </c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28"/>
      <c r="O38" s="128"/>
      <c r="P38" s="128"/>
      <c r="Q38" s="128"/>
      <c r="R38" s="128"/>
      <c r="S38" s="128"/>
      <c r="T38" s="6"/>
    </row>
  </sheetData>
  <mergeCells count="5">
    <mergeCell ref="B5:P5"/>
    <mergeCell ref="B6:P6"/>
    <mergeCell ref="N2:P2"/>
    <mergeCell ref="B34:P34"/>
    <mergeCell ref="B38:M38"/>
  </mergeCells>
  <phoneticPr fontId="32" type="noConversion"/>
  <hyperlinks>
    <hyperlink ref="B38" location="Índice!A1" display="Volver al índice"/>
    <hyperlink ref="M36" location="'G10'!A1" display="Siguiente   "/>
    <hyperlink ref="B36" location="'G8'!A1" display="  Atrás "/>
    <hyperlink ref="H36" location="'3'!A1" display="'3'!A1"/>
    <hyperlink ref="G36" location="'9'!A1" display="'9'!A1"/>
  </hyperlinks>
  <pageMargins left="0.70000000000000007" right="0.70000000000000007" top="1.35" bottom="0.75000000000000011" header="0.30000000000000004" footer="0.30000000000000004"/>
  <pageSetup scale="47" fitToHeight="2" orientation="landscape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1"/>
  <sheetViews>
    <sheetView showGridLines="0" workbookViewId="0"/>
  </sheetViews>
  <sheetFormatPr baseColWidth="10" defaultColWidth="12.83203125" defaultRowHeight="30" customHeight="1" x14ac:dyDescent="0"/>
  <cols>
    <col min="1" max="8" width="12.83203125" style="2"/>
    <col min="9" max="9" width="26.1640625" style="2" customWidth="1"/>
    <col min="10" max="10" width="35.83203125" style="2" customWidth="1"/>
    <col min="11" max="11" width="23" style="2" customWidth="1"/>
    <col min="12" max="12" width="22.1640625" style="2" customWidth="1"/>
    <col min="13" max="16384" width="12.83203125" style="2"/>
  </cols>
  <sheetData>
    <row r="1" spans="1:16" s="12" customFormat="1" ht="30.75" customHeight="1"/>
    <row r="2" spans="1:16" s="12" customFormat="1" ht="62" customHeight="1">
      <c r="A2" s="13"/>
      <c r="B2" s="13"/>
      <c r="C2" s="13"/>
      <c r="D2" s="13"/>
      <c r="I2" s="14"/>
      <c r="J2" s="14"/>
      <c r="K2" s="179" t="s">
        <v>194</v>
      </c>
      <c r="L2" s="179"/>
      <c r="M2" s="14"/>
      <c r="N2" s="14"/>
      <c r="O2" s="14"/>
    </row>
    <row r="3" spans="1:16" s="12" customFormat="1" ht="30.75" customHeight="1">
      <c r="A3" s="13"/>
      <c r="B3" s="13"/>
      <c r="C3" s="13"/>
      <c r="H3" s="15"/>
      <c r="I3" s="15"/>
      <c r="J3" s="15"/>
      <c r="K3" s="15"/>
    </row>
    <row r="5" spans="1:16" s="1" customFormat="1" ht="60" customHeight="1">
      <c r="B5" s="199" t="s">
        <v>91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5"/>
      <c r="N5" s="5"/>
      <c r="O5" s="5"/>
    </row>
    <row r="6" spans="1:16" s="6" customFormat="1" ht="30" customHeight="1">
      <c r="B6" s="208" t="s">
        <v>157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7"/>
      <c r="N6" s="7"/>
      <c r="O6" s="7"/>
      <c r="P6" s="7"/>
    </row>
    <row r="8" spans="1:16" ht="50" customHeight="1">
      <c r="I8" s="135" t="s">
        <v>115</v>
      </c>
      <c r="J8" s="135" t="s">
        <v>143</v>
      </c>
      <c r="K8" s="135" t="s">
        <v>144</v>
      </c>
      <c r="L8" s="135" t="s">
        <v>145</v>
      </c>
    </row>
    <row r="9" spans="1:16" ht="30" customHeight="1">
      <c r="I9" s="9" t="s">
        <v>4</v>
      </c>
      <c r="J9" s="8">
        <v>1.0211582272047224</v>
      </c>
      <c r="K9" s="8">
        <v>1.1971709497206704</v>
      </c>
      <c r="L9" s="8">
        <v>0.48610055865921775</v>
      </c>
    </row>
    <row r="10" spans="1:16" ht="30" customHeight="1">
      <c r="I10" s="10" t="s">
        <v>21</v>
      </c>
      <c r="J10" s="11">
        <v>1.3457596726408629</v>
      </c>
      <c r="K10" s="11">
        <v>0.95217744963866657</v>
      </c>
      <c r="L10" s="11">
        <v>0.15313586774355256</v>
      </c>
    </row>
    <row r="11" spans="1:16" ht="30" customHeight="1">
      <c r="I11" s="9" t="s">
        <v>6</v>
      </c>
      <c r="J11" s="8">
        <v>0.26749777636474042</v>
      </c>
      <c r="K11" s="8">
        <v>0.62356128689305002</v>
      </c>
      <c r="L11" s="8">
        <v>0.18929733417962549</v>
      </c>
    </row>
    <row r="12" spans="1:16" ht="30" customHeight="1">
      <c r="I12" s="10" t="s">
        <v>7</v>
      </c>
      <c r="J12" s="11">
        <v>1.4222007181621568</v>
      </c>
      <c r="K12" s="11">
        <v>0.20694645754461874</v>
      </c>
      <c r="L12" s="11">
        <v>6.1155219037317479E-2</v>
      </c>
    </row>
    <row r="13" spans="1:16" ht="30" customHeight="1">
      <c r="I13" s="9" t="s">
        <v>8</v>
      </c>
      <c r="J13" s="8">
        <v>0.4164759698519509</v>
      </c>
      <c r="K13" s="8">
        <v>0.57808725293075225</v>
      </c>
      <c r="L13" s="8">
        <v>0.17332417582417581</v>
      </c>
    </row>
    <row r="14" spans="1:16" ht="30" customHeight="1">
      <c r="I14" s="10" t="s">
        <v>9</v>
      </c>
      <c r="J14" s="11">
        <v>0.82832627781722923</v>
      </c>
      <c r="K14" s="11">
        <v>1.1811217877094971</v>
      </c>
      <c r="L14" s="11">
        <v>0.49173184357541894</v>
      </c>
    </row>
    <row r="15" spans="1:16" ht="30" customHeight="1">
      <c r="I15" s="9" t="s">
        <v>10</v>
      </c>
      <c r="J15" s="8">
        <v>0.61211403342042814</v>
      </c>
      <c r="K15" s="8">
        <v>0.5777472527472528</v>
      </c>
      <c r="L15" s="8">
        <v>0.17332417582417581</v>
      </c>
    </row>
    <row r="16" spans="1:16" ht="30" customHeight="1">
      <c r="I16" s="10" t="s">
        <v>11</v>
      </c>
      <c r="J16" s="11">
        <v>0.48534798534798529</v>
      </c>
      <c r="K16" s="11">
        <v>0.69329670329670334</v>
      </c>
      <c r="L16" s="11">
        <v>0.2310989010989011</v>
      </c>
    </row>
    <row r="17" spans="2:20" ht="30" customHeight="1">
      <c r="I17" s="9" t="s">
        <v>12</v>
      </c>
      <c r="J17" s="8">
        <v>0.30831705916140151</v>
      </c>
      <c r="K17" s="8">
        <v>0.89100000000000001</v>
      </c>
      <c r="L17" s="8">
        <v>0.28260950625000003</v>
      </c>
    </row>
    <row r="18" spans="2:20" ht="30" customHeight="1">
      <c r="I18" s="10" t="s">
        <v>13</v>
      </c>
      <c r="J18" s="11">
        <v>0.44420174726984413</v>
      </c>
      <c r="K18" s="11">
        <v>1.0694429272918859</v>
      </c>
      <c r="L18" s="11">
        <v>0.34584347380555913</v>
      </c>
    </row>
    <row r="19" spans="2:20" ht="30" customHeight="1">
      <c r="I19" s="9" t="s">
        <v>14</v>
      </c>
      <c r="J19" s="8">
        <v>0.76117009916595624</v>
      </c>
      <c r="K19" s="8">
        <v>1.2721877094972069</v>
      </c>
      <c r="L19" s="8">
        <v>0.513050279329609</v>
      </c>
    </row>
    <row r="20" spans="2:20" ht="30" customHeight="1">
      <c r="I20" s="10" t="s">
        <v>15</v>
      </c>
      <c r="J20" s="11">
        <v>0.97241165864674939</v>
      </c>
      <c r="K20" s="11">
        <v>1.131203458672736</v>
      </c>
      <c r="L20" s="11">
        <v>0.50234372547529982</v>
      </c>
    </row>
    <row r="21" spans="2:20" ht="30" customHeight="1">
      <c r="I21" s="9" t="s">
        <v>16</v>
      </c>
      <c r="J21" s="8">
        <v>0.34842347326088557</v>
      </c>
      <c r="K21" s="8">
        <v>0.88244084391000477</v>
      </c>
      <c r="L21" s="8">
        <v>0.22684358672810348</v>
      </c>
    </row>
    <row r="22" spans="2:20" ht="30" customHeight="1">
      <c r="I22" s="10" t="s">
        <v>17</v>
      </c>
      <c r="J22" s="11">
        <v>0.42524399235580446</v>
      </c>
      <c r="K22" s="11">
        <v>0.8388524517543493</v>
      </c>
      <c r="L22" s="11">
        <v>0.42844514291326991</v>
      </c>
    </row>
    <row r="23" spans="2:20" ht="30" customHeight="1">
      <c r="I23" s="9" t="s">
        <v>18</v>
      </c>
      <c r="J23" s="8">
        <v>1.0705494193239851</v>
      </c>
      <c r="K23" s="8">
        <v>1.1405765363128495</v>
      </c>
      <c r="L23" s="8">
        <v>0.47906145251396653</v>
      </c>
    </row>
    <row r="25" spans="2:20" ht="30" customHeight="1">
      <c r="B25" s="206" t="s">
        <v>146</v>
      </c>
      <c r="C25" s="206"/>
      <c r="D25" s="206"/>
      <c r="E25" s="206"/>
      <c r="F25" s="206"/>
      <c r="G25" s="206"/>
      <c r="H25" s="206"/>
      <c r="I25" s="206"/>
      <c r="J25" s="206"/>
      <c r="K25" s="206"/>
      <c r="L25" s="206"/>
    </row>
    <row r="26" spans="2:20" ht="30" customHeight="1">
      <c r="B26" s="207" t="s">
        <v>158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</row>
    <row r="28" spans="2:20" s="124" customFormat="1" ht="30.75" customHeight="1">
      <c r="B28" s="140" t="s">
        <v>159</v>
      </c>
      <c r="C28" s="140"/>
      <c r="D28" s="140"/>
      <c r="E28" s="140"/>
      <c r="F28" s="141"/>
      <c r="G28" s="142"/>
      <c r="H28" s="142"/>
      <c r="I28" s="142"/>
      <c r="J28" s="141"/>
      <c r="K28" s="141"/>
      <c r="L28" s="142"/>
      <c r="M28" s="125"/>
    </row>
    <row r="29" spans="2:20" ht="31" customHeight="1">
      <c r="B29" s="127"/>
    </row>
    <row r="30" spans="2:20" ht="50" customHeight="1">
      <c r="B30" s="180" t="s">
        <v>138</v>
      </c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28"/>
      <c r="O30" s="128"/>
      <c r="P30" s="128"/>
      <c r="Q30" s="128"/>
      <c r="R30" s="128"/>
      <c r="S30" s="128"/>
      <c r="T30" s="6"/>
    </row>
    <row r="31" spans="2:20" ht="30" customHeight="1">
      <c r="B31" s="4"/>
    </row>
  </sheetData>
  <mergeCells count="6">
    <mergeCell ref="B30:M30"/>
    <mergeCell ref="K2:L2"/>
    <mergeCell ref="B25:L25"/>
    <mergeCell ref="B26:L26"/>
    <mergeCell ref="B5:L5"/>
    <mergeCell ref="B6:L6"/>
  </mergeCells>
  <phoneticPr fontId="32" type="noConversion"/>
  <hyperlinks>
    <hyperlink ref="B30" location="Índice!A1" display="Volver al índice"/>
    <hyperlink ref="B28" location="'G9'!A1" display="  Atrás "/>
    <hyperlink ref="H28" location="'3'!A1" display="'3'!A1"/>
    <hyperlink ref="G28" location="'9'!A1" display="'9'!A1"/>
  </hyperlinks>
  <pageMargins left="0.70000000000000007" right="0.70000000000000007" top="1.35" bottom="0.75000000000000011" header="0.30000000000000004" footer="0.30000000000000004"/>
  <pageSetup scale="51" fitToHeight="2" orientation="landscape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51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33"/>
  <sheetViews>
    <sheetView showGridLines="0" workbookViewId="0"/>
  </sheetViews>
  <sheetFormatPr baseColWidth="10" defaultColWidth="12.83203125" defaultRowHeight="30" customHeight="1" x14ac:dyDescent="0"/>
  <cols>
    <col min="1" max="1" width="12.83203125" style="2"/>
    <col min="2" max="2" width="25.83203125" style="2" customWidth="1"/>
    <col min="3" max="3" width="20.6640625" style="2" customWidth="1"/>
    <col min="4" max="4" width="12.83203125" style="2"/>
    <col min="5" max="5" width="17.6640625" style="2" customWidth="1"/>
    <col min="6" max="6" width="15.1640625" style="2" customWidth="1"/>
    <col min="7" max="7" width="20.6640625" style="2" customWidth="1"/>
    <col min="8" max="8" width="14" style="2" customWidth="1"/>
    <col min="9" max="9" width="20.6640625" style="2" customWidth="1"/>
    <col min="10" max="10" width="23.6640625" style="2" customWidth="1"/>
    <col min="11" max="16384" width="12.83203125" style="2"/>
  </cols>
  <sheetData>
    <row r="1" spans="1:15" s="6" customFormat="1" ht="30.75" customHeight="1"/>
    <row r="2" spans="1:15" s="6" customFormat="1" ht="62" customHeight="1">
      <c r="A2" s="13"/>
      <c r="B2" s="13"/>
      <c r="C2" s="13"/>
      <c r="D2" s="13"/>
      <c r="H2" s="26"/>
      <c r="I2" s="26"/>
      <c r="L2" s="179" t="s">
        <v>194</v>
      </c>
      <c r="M2" s="179"/>
      <c r="N2" s="179"/>
    </row>
    <row r="3" spans="1:15" s="6" customFormat="1" ht="30.75" customHeight="1">
      <c r="A3" s="13"/>
      <c r="B3" s="13"/>
      <c r="C3" s="13"/>
      <c r="H3" s="15"/>
      <c r="I3" s="15"/>
      <c r="J3" s="15"/>
      <c r="K3" s="15"/>
    </row>
    <row r="4" spans="1:15" ht="30" customHeight="1">
      <c r="A4" s="89"/>
      <c r="E4" s="60"/>
    </row>
    <row r="5" spans="1:15" ht="30" customHeight="1">
      <c r="B5" s="176" t="s">
        <v>91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</row>
    <row r="6" spans="1:15" ht="30" customHeight="1">
      <c r="B6" s="177" t="s">
        <v>191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50"/>
    </row>
    <row r="8" spans="1:15" ht="30" customHeight="1">
      <c r="B8" s="181" t="s">
        <v>115</v>
      </c>
      <c r="C8" s="181" t="s">
        <v>22</v>
      </c>
      <c r="D8" s="181"/>
      <c r="E8" s="181"/>
      <c r="F8" s="181"/>
      <c r="G8" s="181"/>
      <c r="H8" s="181"/>
      <c r="I8" s="181"/>
      <c r="J8" s="181"/>
      <c r="K8" s="181" t="s">
        <v>23</v>
      </c>
      <c r="L8" s="181"/>
      <c r="M8" s="181"/>
      <c r="N8" s="181" t="s">
        <v>24</v>
      </c>
    </row>
    <row r="9" spans="1:15" ht="30" customHeight="1">
      <c r="B9" s="181"/>
      <c r="C9" s="135" t="s">
        <v>97</v>
      </c>
      <c r="D9" s="135" t="s">
        <v>25</v>
      </c>
      <c r="E9" s="135" t="s">
        <v>114</v>
      </c>
      <c r="F9" s="135" t="s">
        <v>1</v>
      </c>
      <c r="G9" s="135" t="s">
        <v>27</v>
      </c>
      <c r="H9" s="135" t="s">
        <v>28</v>
      </c>
      <c r="I9" s="135" t="s">
        <v>29</v>
      </c>
      <c r="J9" s="135" t="s">
        <v>30</v>
      </c>
      <c r="K9" s="135" t="s">
        <v>2</v>
      </c>
      <c r="L9" s="135" t="s">
        <v>3</v>
      </c>
      <c r="M9" s="135" t="s">
        <v>31</v>
      </c>
      <c r="N9" s="181"/>
    </row>
    <row r="10" spans="1:15" ht="30" customHeight="1">
      <c r="B10" s="9" t="s">
        <v>4</v>
      </c>
      <c r="C10" s="98"/>
      <c r="D10" s="98"/>
      <c r="E10" s="98"/>
      <c r="F10" s="102" t="s">
        <v>34</v>
      </c>
      <c r="G10" s="102" t="s">
        <v>34</v>
      </c>
      <c r="H10" s="100"/>
      <c r="I10" s="102" t="s">
        <v>34</v>
      </c>
      <c r="J10" s="98"/>
      <c r="K10" s="99" t="s">
        <v>35</v>
      </c>
      <c r="L10" s="98"/>
      <c r="M10" s="98"/>
      <c r="N10" s="98"/>
    </row>
    <row r="11" spans="1:15" ht="30" customHeight="1">
      <c r="B11" s="9" t="s">
        <v>21</v>
      </c>
      <c r="C11" s="98"/>
      <c r="D11" s="98"/>
      <c r="E11" s="98"/>
      <c r="F11" s="105" t="s">
        <v>36</v>
      </c>
      <c r="G11" s="105" t="s">
        <v>36</v>
      </c>
      <c r="H11" s="100"/>
      <c r="I11" s="105" t="s">
        <v>36</v>
      </c>
      <c r="J11" s="98"/>
      <c r="K11" s="98"/>
      <c r="L11" s="98"/>
      <c r="M11" s="98"/>
      <c r="N11" s="98"/>
    </row>
    <row r="12" spans="1:15" ht="30" customHeight="1">
      <c r="B12" s="9" t="s">
        <v>6</v>
      </c>
      <c r="C12" s="98"/>
      <c r="D12" s="98"/>
      <c r="E12" s="105" t="s">
        <v>36</v>
      </c>
      <c r="F12" s="101"/>
      <c r="G12" s="102" t="s">
        <v>37</v>
      </c>
      <c r="H12" s="102" t="s">
        <v>37</v>
      </c>
      <c r="I12" s="98"/>
      <c r="J12" s="98"/>
      <c r="K12" s="102" t="s">
        <v>38</v>
      </c>
      <c r="L12" s="102" t="s">
        <v>38</v>
      </c>
      <c r="M12" s="102" t="s">
        <v>38</v>
      </c>
      <c r="N12" s="98"/>
    </row>
    <row r="13" spans="1:15" ht="30" customHeight="1">
      <c r="B13" s="9" t="s">
        <v>7</v>
      </c>
      <c r="C13" s="98"/>
      <c r="D13" s="102" t="s">
        <v>39</v>
      </c>
      <c r="E13" s="102" t="s">
        <v>39</v>
      </c>
      <c r="F13" s="102" t="s">
        <v>39</v>
      </c>
      <c r="G13" s="102" t="s">
        <v>39</v>
      </c>
      <c r="H13" s="100"/>
      <c r="I13" s="98"/>
      <c r="J13" s="98"/>
      <c r="K13" s="98"/>
      <c r="L13" s="105" t="s">
        <v>36</v>
      </c>
      <c r="M13" s="98"/>
      <c r="N13" s="98"/>
    </row>
    <row r="14" spans="1:15" ht="30" customHeight="1">
      <c r="B14" s="9" t="s">
        <v>8</v>
      </c>
      <c r="C14" s="98"/>
      <c r="D14" s="98"/>
      <c r="E14" s="98"/>
      <c r="F14" s="102" t="s">
        <v>38</v>
      </c>
      <c r="G14" s="102" t="s">
        <v>38</v>
      </c>
      <c r="H14" s="100"/>
      <c r="I14" s="102" t="s">
        <v>38</v>
      </c>
      <c r="J14" s="98"/>
      <c r="K14" s="102" t="s">
        <v>38</v>
      </c>
      <c r="L14" s="105" t="s">
        <v>36</v>
      </c>
      <c r="M14" s="98"/>
      <c r="N14" s="98"/>
    </row>
    <row r="15" spans="1:15" ht="30" customHeight="1">
      <c r="B15" s="9" t="s">
        <v>9</v>
      </c>
      <c r="C15" s="98"/>
      <c r="D15" s="98"/>
      <c r="E15" s="98"/>
      <c r="F15" s="102" t="s">
        <v>38</v>
      </c>
      <c r="G15" s="102" t="s">
        <v>38</v>
      </c>
      <c r="H15" s="100"/>
      <c r="I15" s="102" t="s">
        <v>38</v>
      </c>
      <c r="J15" s="102" t="s">
        <v>38</v>
      </c>
      <c r="K15" s="98"/>
      <c r="L15" s="98"/>
      <c r="M15" s="98"/>
      <c r="N15" s="98"/>
    </row>
    <row r="16" spans="1:15" ht="30" customHeight="1">
      <c r="B16" s="9" t="s">
        <v>10</v>
      </c>
      <c r="C16" s="98"/>
      <c r="D16" s="98"/>
      <c r="E16" s="98"/>
      <c r="F16" s="98"/>
      <c r="G16" s="102" t="s">
        <v>40</v>
      </c>
      <c r="H16" s="100"/>
      <c r="I16" s="98"/>
      <c r="J16" s="98"/>
      <c r="K16" s="105" t="s">
        <v>36</v>
      </c>
      <c r="L16" s="98"/>
      <c r="M16" s="98"/>
      <c r="N16" s="98"/>
    </row>
    <row r="17" spans="2:14" ht="30" customHeight="1">
      <c r="B17" s="9" t="s">
        <v>11</v>
      </c>
      <c r="C17" s="98"/>
      <c r="D17" s="98"/>
      <c r="E17" s="98"/>
      <c r="F17" s="98"/>
      <c r="G17" s="102" t="s">
        <v>40</v>
      </c>
      <c r="H17" s="100"/>
      <c r="I17" s="102" t="s">
        <v>40</v>
      </c>
      <c r="J17" s="98"/>
      <c r="K17" s="98"/>
      <c r="L17" s="98"/>
      <c r="M17" s="98"/>
      <c r="N17" s="98"/>
    </row>
    <row r="18" spans="2:14" ht="30" customHeight="1">
      <c r="B18" s="9" t="s">
        <v>12</v>
      </c>
      <c r="C18" s="98"/>
      <c r="D18" s="98"/>
      <c r="E18" s="102" t="s">
        <v>41</v>
      </c>
      <c r="F18" s="102" t="s">
        <v>41</v>
      </c>
      <c r="G18" s="102" t="s">
        <v>41</v>
      </c>
      <c r="H18" s="100"/>
      <c r="I18" s="98"/>
      <c r="J18" s="98"/>
      <c r="K18" s="98"/>
      <c r="L18" s="98"/>
      <c r="M18" s="98"/>
      <c r="N18" s="98"/>
    </row>
    <row r="19" spans="2:14" ht="30" customHeight="1">
      <c r="B19" s="9" t="s">
        <v>13</v>
      </c>
      <c r="C19" s="98"/>
      <c r="D19" s="98"/>
      <c r="E19" s="98"/>
      <c r="F19" s="98"/>
      <c r="G19" s="102" t="s">
        <v>38</v>
      </c>
      <c r="H19" s="100"/>
      <c r="I19" s="102" t="s">
        <v>38</v>
      </c>
      <c r="J19" s="98"/>
      <c r="K19" s="105" t="s">
        <v>36</v>
      </c>
      <c r="L19" s="98"/>
      <c r="M19" s="98"/>
      <c r="N19" s="98"/>
    </row>
    <row r="20" spans="2:14" ht="30" customHeight="1">
      <c r="B20" s="9" t="s">
        <v>14</v>
      </c>
      <c r="C20" s="98"/>
      <c r="D20" s="98"/>
      <c r="E20" s="98"/>
      <c r="F20" s="102" t="s">
        <v>38</v>
      </c>
      <c r="G20" s="102" t="s">
        <v>42</v>
      </c>
      <c r="H20" s="100"/>
      <c r="I20" s="102" t="s">
        <v>38</v>
      </c>
      <c r="J20" s="98"/>
      <c r="K20" s="102" t="s">
        <v>38</v>
      </c>
      <c r="L20" s="98"/>
      <c r="M20" s="98"/>
      <c r="N20" s="98"/>
    </row>
    <row r="21" spans="2:14" ht="30" customHeight="1">
      <c r="B21" s="9" t="s">
        <v>15</v>
      </c>
      <c r="C21" s="98"/>
      <c r="D21" s="98"/>
      <c r="E21" s="105" t="s">
        <v>36</v>
      </c>
      <c r="F21" s="102" t="s">
        <v>38</v>
      </c>
      <c r="G21" s="102" t="s">
        <v>38</v>
      </c>
      <c r="H21" s="100"/>
      <c r="I21" s="98"/>
      <c r="J21" s="98"/>
      <c r="K21" s="102" t="s">
        <v>38</v>
      </c>
      <c r="L21" s="102" t="s">
        <v>38</v>
      </c>
      <c r="M21" s="105" t="s">
        <v>36</v>
      </c>
      <c r="N21" s="102" t="s">
        <v>38</v>
      </c>
    </row>
    <row r="22" spans="2:14" ht="30" customHeight="1">
      <c r="B22" s="9" t="s">
        <v>16</v>
      </c>
      <c r="C22" s="98"/>
      <c r="D22" s="98"/>
      <c r="E22" s="98"/>
      <c r="F22" s="98"/>
      <c r="G22" s="102" t="s">
        <v>35</v>
      </c>
      <c r="H22" s="100"/>
      <c r="I22" s="98"/>
      <c r="J22" s="98"/>
      <c r="K22" s="105" t="s">
        <v>36</v>
      </c>
      <c r="L22" s="98"/>
      <c r="M22" s="98"/>
      <c r="N22" s="98"/>
    </row>
    <row r="23" spans="2:14" ht="30" customHeight="1">
      <c r="B23" s="9" t="s">
        <v>17</v>
      </c>
      <c r="C23" s="105" t="s">
        <v>36</v>
      </c>
      <c r="D23" s="98"/>
      <c r="E23" s="98"/>
      <c r="F23" s="98"/>
      <c r="G23" s="102" t="s">
        <v>39</v>
      </c>
      <c r="H23" s="100"/>
      <c r="I23" s="102" t="s">
        <v>38</v>
      </c>
      <c r="J23" s="98"/>
      <c r="K23" s="102" t="s">
        <v>38</v>
      </c>
      <c r="L23" s="102" t="s">
        <v>41</v>
      </c>
      <c r="M23" s="98"/>
      <c r="N23" s="98"/>
    </row>
    <row r="24" spans="2:14" ht="30" customHeight="1">
      <c r="B24" s="9" t="s">
        <v>18</v>
      </c>
      <c r="C24" s="98"/>
      <c r="D24" s="98"/>
      <c r="E24" s="98"/>
      <c r="F24" s="102" t="s">
        <v>38</v>
      </c>
      <c r="G24" s="102" t="s">
        <v>38</v>
      </c>
      <c r="H24" s="100"/>
      <c r="I24" s="102" t="s">
        <v>38</v>
      </c>
      <c r="J24" s="102" t="s">
        <v>38</v>
      </c>
      <c r="K24" s="102" t="s">
        <v>38</v>
      </c>
      <c r="L24" s="102" t="s">
        <v>38</v>
      </c>
      <c r="M24" s="98"/>
      <c r="N24" s="98"/>
    </row>
    <row r="25" spans="2:14" ht="30" customHeight="1">
      <c r="C25" s="106"/>
      <c r="D25" s="106"/>
      <c r="E25" s="106"/>
      <c r="F25" s="106"/>
      <c r="G25" s="106"/>
      <c r="H25" s="106"/>
      <c r="I25" s="108"/>
      <c r="J25" s="108"/>
      <c r="K25" s="108"/>
      <c r="L25" s="108"/>
      <c r="M25" s="106"/>
      <c r="N25" s="106"/>
    </row>
    <row r="26" spans="2:14" ht="25" customHeight="1">
      <c r="B26" s="183" t="s">
        <v>136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</row>
    <row r="27" spans="2:14" ht="25" customHeight="1">
      <c r="B27" s="183" t="s">
        <v>137</v>
      </c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</row>
    <row r="28" spans="2:14" s="3" customFormat="1" ht="25" customHeight="1">
      <c r="B28" s="178" t="s">
        <v>192</v>
      </c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</row>
    <row r="30" spans="2:14" s="141" customFormat="1" ht="30.75" customHeight="1">
      <c r="B30" s="140" t="s">
        <v>161</v>
      </c>
      <c r="C30" s="140"/>
      <c r="D30" s="140"/>
      <c r="E30" s="140"/>
      <c r="F30" s="140"/>
      <c r="I30" s="142"/>
      <c r="M30" s="182" t="s">
        <v>165</v>
      </c>
      <c r="N30" s="182"/>
    </row>
    <row r="31" spans="2:14" ht="31" customHeight="1">
      <c r="B31" s="127"/>
    </row>
    <row r="32" spans="2:14" ht="50" customHeight="1">
      <c r="B32" s="180" t="s">
        <v>138</v>
      </c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</row>
    <row r="33" spans="1:2" s="36" customFormat="1" ht="30" customHeight="1">
      <c r="A33" s="4"/>
      <c r="B33" s="25"/>
    </row>
  </sheetData>
  <mergeCells count="12">
    <mergeCell ref="B32:N32"/>
    <mergeCell ref="M30:N30"/>
    <mergeCell ref="B26:N26"/>
    <mergeCell ref="B27:N27"/>
    <mergeCell ref="B28:N28"/>
    <mergeCell ref="L2:N2"/>
    <mergeCell ref="B8:B9"/>
    <mergeCell ref="C8:J8"/>
    <mergeCell ref="K8:M8"/>
    <mergeCell ref="N8:N9"/>
    <mergeCell ref="B5:N5"/>
    <mergeCell ref="B6:N6"/>
  </mergeCells>
  <phoneticPr fontId="32" type="noConversion"/>
  <hyperlinks>
    <hyperlink ref="B32" location="Índice!A1" display="Volver al índice"/>
    <hyperlink ref="M30" location="'2.b'!A1" display="Siguiente   "/>
    <hyperlink ref="B30" location="'1'!A1" display="  Atrás "/>
    <hyperlink ref="N30" location="'2.b'!A1" display="'2.b'!A1"/>
  </hyperlinks>
  <pageMargins left="0.70000000000000007" right="0.70000000000000007" top="1.35" bottom="0.75000000000000011" header="0.30000000000000004" footer="0.30000000000000004"/>
  <pageSetup scale="46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46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32"/>
  <sheetViews>
    <sheetView showGridLines="0" workbookViewId="0"/>
  </sheetViews>
  <sheetFormatPr baseColWidth="10" defaultColWidth="12.83203125" defaultRowHeight="30" customHeight="1" x14ac:dyDescent="0"/>
  <cols>
    <col min="1" max="1" width="12.83203125" style="2"/>
    <col min="2" max="2" width="25.83203125" style="2" customWidth="1"/>
    <col min="3" max="3" width="18.5" style="2" customWidth="1"/>
    <col min="4" max="4" width="12.83203125" style="2"/>
    <col min="5" max="5" width="18.6640625" style="2" customWidth="1"/>
    <col min="6" max="6" width="12.83203125" style="2"/>
    <col min="7" max="7" width="20.6640625" style="2" customWidth="1"/>
    <col min="8" max="8" width="12.83203125" style="2"/>
    <col min="9" max="9" width="23.1640625" style="2" customWidth="1"/>
    <col min="10" max="10" width="24.1640625" style="2" customWidth="1"/>
    <col min="11" max="16384" width="12.83203125" style="2"/>
  </cols>
  <sheetData>
    <row r="1" spans="1:15" s="6" customFormat="1" ht="30.75" customHeight="1"/>
    <row r="2" spans="1:15" s="6" customFormat="1" ht="62" customHeight="1">
      <c r="A2" s="13"/>
      <c r="B2" s="13"/>
      <c r="C2" s="13"/>
      <c r="D2" s="13"/>
      <c r="H2" s="26"/>
      <c r="I2" s="26"/>
      <c r="L2" s="179" t="s">
        <v>194</v>
      </c>
      <c r="M2" s="179"/>
      <c r="N2" s="179"/>
    </row>
    <row r="3" spans="1:15" s="6" customFormat="1" ht="30.75" customHeight="1">
      <c r="A3" s="13"/>
      <c r="B3" s="13"/>
      <c r="C3" s="13"/>
      <c r="H3" s="15"/>
      <c r="I3" s="15"/>
      <c r="J3" s="15"/>
      <c r="K3" s="15"/>
    </row>
    <row r="4" spans="1:15" ht="30" customHeight="1">
      <c r="A4" s="89"/>
      <c r="H4" s="60"/>
    </row>
    <row r="5" spans="1:15" ht="60" customHeight="1">
      <c r="B5" s="176" t="s">
        <v>91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</row>
    <row r="6" spans="1:15" ht="30" customHeight="1">
      <c r="B6" s="177" t="s">
        <v>190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97"/>
    </row>
    <row r="7" spans="1:15" ht="30" customHeight="1">
      <c r="N7" s="36"/>
    </row>
    <row r="8" spans="1:15" ht="30" customHeight="1">
      <c r="B8" s="181" t="s">
        <v>115</v>
      </c>
      <c r="C8" s="184" t="s">
        <v>22</v>
      </c>
      <c r="D8" s="184"/>
      <c r="E8" s="184"/>
      <c r="F8" s="184"/>
      <c r="G8" s="184"/>
      <c r="H8" s="184"/>
      <c r="I8" s="184"/>
      <c r="J8" s="184"/>
      <c r="K8" s="184" t="s">
        <v>23</v>
      </c>
      <c r="L8" s="184"/>
      <c r="M8" s="184"/>
      <c r="N8" s="181" t="s">
        <v>24</v>
      </c>
    </row>
    <row r="9" spans="1:15" ht="30" customHeight="1">
      <c r="B9" s="181"/>
      <c r="C9" s="135" t="s">
        <v>97</v>
      </c>
      <c r="D9" s="135" t="s">
        <v>25</v>
      </c>
      <c r="E9" s="135" t="s">
        <v>26</v>
      </c>
      <c r="F9" s="135" t="s">
        <v>1</v>
      </c>
      <c r="G9" s="135" t="s">
        <v>27</v>
      </c>
      <c r="H9" s="135" t="s">
        <v>28</v>
      </c>
      <c r="I9" s="135" t="s">
        <v>29</v>
      </c>
      <c r="J9" s="135" t="s">
        <v>30</v>
      </c>
      <c r="K9" s="135" t="s">
        <v>2</v>
      </c>
      <c r="L9" s="135" t="s">
        <v>3</v>
      </c>
      <c r="M9" s="135" t="s">
        <v>31</v>
      </c>
      <c r="N9" s="181"/>
    </row>
    <row r="10" spans="1:15" ht="30" customHeight="1">
      <c r="B10" s="9" t="s">
        <v>4</v>
      </c>
      <c r="C10" s="98"/>
      <c r="D10" s="98"/>
      <c r="E10" s="98"/>
      <c r="F10" s="102" t="s">
        <v>32</v>
      </c>
      <c r="G10" s="102" t="s">
        <v>32</v>
      </c>
      <c r="H10" s="100"/>
      <c r="I10" s="102" t="s">
        <v>32</v>
      </c>
      <c r="J10" s="98"/>
      <c r="K10" s="102" t="s">
        <v>32</v>
      </c>
      <c r="L10" s="98"/>
      <c r="M10" s="98"/>
      <c r="N10" s="98"/>
    </row>
    <row r="11" spans="1:15" ht="30" customHeight="1">
      <c r="B11" s="9" t="s">
        <v>21</v>
      </c>
      <c r="C11" s="98"/>
      <c r="D11" s="98"/>
      <c r="E11" s="98"/>
      <c r="F11" s="105" t="s">
        <v>33</v>
      </c>
      <c r="G11" s="105" t="s">
        <v>33</v>
      </c>
      <c r="H11" s="100"/>
      <c r="I11" s="105" t="s">
        <v>33</v>
      </c>
      <c r="J11" s="98"/>
      <c r="K11" s="98"/>
      <c r="L11" s="98"/>
      <c r="M11" s="98"/>
      <c r="N11" s="98"/>
    </row>
    <row r="12" spans="1:15" ht="30" customHeight="1">
      <c r="B12" s="9" t="s">
        <v>6</v>
      </c>
      <c r="C12" s="98"/>
      <c r="D12" s="98"/>
      <c r="E12" s="105" t="s">
        <v>33</v>
      </c>
      <c r="F12" s="101"/>
      <c r="G12" s="102" t="s">
        <v>32</v>
      </c>
      <c r="H12" s="103" t="s">
        <v>32</v>
      </c>
      <c r="I12" s="98"/>
      <c r="J12" s="98"/>
      <c r="K12" s="102" t="s">
        <v>32</v>
      </c>
      <c r="L12" s="102" t="s">
        <v>32</v>
      </c>
      <c r="M12" s="102" t="s">
        <v>32</v>
      </c>
      <c r="N12" s="98"/>
    </row>
    <row r="13" spans="1:15" ht="30" customHeight="1">
      <c r="B13" s="9" t="s">
        <v>7</v>
      </c>
      <c r="C13" s="98"/>
      <c r="D13" s="102" t="s">
        <v>32</v>
      </c>
      <c r="E13" s="102" t="s">
        <v>32</v>
      </c>
      <c r="F13" s="102" t="s">
        <v>32</v>
      </c>
      <c r="G13" s="102" t="s">
        <v>32</v>
      </c>
      <c r="H13" s="100"/>
      <c r="I13" s="98"/>
      <c r="J13" s="98"/>
      <c r="K13" s="98"/>
      <c r="L13" s="102" t="s">
        <v>32</v>
      </c>
      <c r="M13" s="98"/>
      <c r="N13" s="98"/>
    </row>
    <row r="14" spans="1:15" ht="30" customHeight="1">
      <c r="B14" s="9" t="s">
        <v>8</v>
      </c>
      <c r="C14" s="98"/>
      <c r="D14" s="98"/>
      <c r="E14" s="98"/>
      <c r="F14" s="102" t="s">
        <v>32</v>
      </c>
      <c r="G14" s="102" t="s">
        <v>32</v>
      </c>
      <c r="H14" s="100"/>
      <c r="I14" s="105" t="s">
        <v>33</v>
      </c>
      <c r="J14" s="98"/>
      <c r="K14" s="102" t="s">
        <v>32</v>
      </c>
      <c r="L14" s="102" t="s">
        <v>32</v>
      </c>
      <c r="M14" s="98"/>
      <c r="N14" s="98"/>
    </row>
    <row r="15" spans="1:15" ht="30" customHeight="1">
      <c r="B15" s="9" t="s">
        <v>9</v>
      </c>
      <c r="C15" s="98"/>
      <c r="D15" s="98"/>
      <c r="E15" s="98"/>
      <c r="F15" s="102" t="s">
        <v>32</v>
      </c>
      <c r="G15" s="102" t="s">
        <v>32</v>
      </c>
      <c r="H15" s="100"/>
      <c r="I15" s="102" t="s">
        <v>32</v>
      </c>
      <c r="J15" s="102" t="s">
        <v>32</v>
      </c>
      <c r="K15" s="98"/>
      <c r="L15" s="98"/>
      <c r="M15" s="98"/>
      <c r="N15" s="98"/>
    </row>
    <row r="16" spans="1:15" ht="30" customHeight="1">
      <c r="B16" s="9" t="s">
        <v>10</v>
      </c>
      <c r="C16" s="98"/>
      <c r="D16" s="98"/>
      <c r="E16" s="98"/>
      <c r="F16" s="98"/>
      <c r="G16" s="102" t="s">
        <v>32</v>
      </c>
      <c r="H16" s="100"/>
      <c r="I16" s="98"/>
      <c r="J16" s="98"/>
      <c r="K16" s="104" t="s">
        <v>33</v>
      </c>
      <c r="L16" s="98"/>
      <c r="M16" s="98"/>
      <c r="N16" s="98"/>
    </row>
    <row r="17" spans="1:14" ht="30" customHeight="1">
      <c r="B17" s="9" t="s">
        <v>11</v>
      </c>
      <c r="C17" s="98"/>
      <c r="D17" s="98"/>
      <c r="E17" s="98"/>
      <c r="F17" s="98"/>
      <c r="G17" s="102" t="s">
        <v>32</v>
      </c>
      <c r="H17" s="100"/>
      <c r="I17" s="102" t="s">
        <v>32</v>
      </c>
      <c r="J17" s="98"/>
      <c r="K17" s="98"/>
      <c r="L17" s="98"/>
      <c r="M17" s="98"/>
      <c r="N17" s="98"/>
    </row>
    <row r="18" spans="1:14" ht="30" customHeight="1">
      <c r="B18" s="9" t="s">
        <v>12</v>
      </c>
      <c r="C18" s="105" t="s">
        <v>33</v>
      </c>
      <c r="D18" s="98"/>
      <c r="E18" s="102" t="s">
        <v>32</v>
      </c>
      <c r="F18" s="102" t="s">
        <v>32</v>
      </c>
      <c r="G18" s="102" t="s">
        <v>32</v>
      </c>
      <c r="H18" s="100"/>
      <c r="I18" s="98"/>
      <c r="J18" s="98"/>
      <c r="K18" s="98"/>
      <c r="L18" s="98"/>
      <c r="M18" s="98"/>
      <c r="N18" s="98"/>
    </row>
    <row r="19" spans="1:14" ht="30" customHeight="1">
      <c r="B19" s="9" t="s">
        <v>13</v>
      </c>
      <c r="C19" s="98"/>
      <c r="D19" s="98"/>
      <c r="E19" s="98"/>
      <c r="F19" s="98"/>
      <c r="G19" s="102" t="s">
        <v>32</v>
      </c>
      <c r="H19" s="100"/>
      <c r="I19" s="102" t="s">
        <v>32</v>
      </c>
      <c r="J19" s="98"/>
      <c r="K19" s="105" t="s">
        <v>33</v>
      </c>
      <c r="L19" s="98"/>
      <c r="M19" s="98"/>
      <c r="N19" s="98"/>
    </row>
    <row r="20" spans="1:14" ht="30" customHeight="1">
      <c r="B20" s="9" t="s">
        <v>14</v>
      </c>
      <c r="C20" s="98"/>
      <c r="D20" s="98"/>
      <c r="E20" s="98"/>
      <c r="F20" s="102" t="s">
        <v>32</v>
      </c>
      <c r="G20" s="102" t="s">
        <v>32</v>
      </c>
      <c r="H20" s="100"/>
      <c r="I20" s="102" t="s">
        <v>32</v>
      </c>
      <c r="J20" s="98"/>
      <c r="K20" s="102" t="s">
        <v>32</v>
      </c>
      <c r="L20" s="98"/>
      <c r="M20" s="98"/>
      <c r="N20" s="98"/>
    </row>
    <row r="21" spans="1:14" ht="30" customHeight="1">
      <c r="B21" s="9" t="s">
        <v>15</v>
      </c>
      <c r="C21" s="98"/>
      <c r="D21" s="98"/>
      <c r="E21" s="105" t="s">
        <v>33</v>
      </c>
      <c r="F21" s="102" t="s">
        <v>32</v>
      </c>
      <c r="G21" s="102" t="s">
        <v>32</v>
      </c>
      <c r="H21" s="100"/>
      <c r="I21" s="98"/>
      <c r="J21" s="98"/>
      <c r="K21" s="102" t="s">
        <v>32</v>
      </c>
      <c r="L21" s="102" t="s">
        <v>32</v>
      </c>
      <c r="M21" s="102" t="s">
        <v>32</v>
      </c>
      <c r="N21" s="102" t="s">
        <v>32</v>
      </c>
    </row>
    <row r="22" spans="1:14" ht="30" customHeight="1">
      <c r="B22" s="9" t="s">
        <v>16</v>
      </c>
      <c r="C22" s="98"/>
      <c r="D22" s="98"/>
      <c r="E22" s="98"/>
      <c r="F22" s="98"/>
      <c r="G22" s="102" t="s">
        <v>32</v>
      </c>
      <c r="H22" s="100"/>
      <c r="I22" s="98"/>
      <c r="J22" s="98"/>
      <c r="K22" s="105" t="s">
        <v>33</v>
      </c>
      <c r="L22" s="98"/>
      <c r="M22" s="98"/>
      <c r="N22" s="98"/>
    </row>
    <row r="23" spans="1:14" ht="30" customHeight="1">
      <c r="B23" s="9" t="s">
        <v>17</v>
      </c>
      <c r="C23" s="105" t="s">
        <v>33</v>
      </c>
      <c r="D23" s="98"/>
      <c r="E23" s="98"/>
      <c r="F23" s="98"/>
      <c r="G23" s="102" t="s">
        <v>32</v>
      </c>
      <c r="H23" s="100"/>
      <c r="I23" s="102" t="s">
        <v>32</v>
      </c>
      <c r="J23" s="98"/>
      <c r="K23" s="102" t="s">
        <v>32</v>
      </c>
      <c r="L23" s="102" t="s">
        <v>32</v>
      </c>
      <c r="M23" s="98"/>
      <c r="N23" s="98"/>
    </row>
    <row r="24" spans="1:14" ht="30" customHeight="1">
      <c r="B24" s="9" t="s">
        <v>18</v>
      </c>
      <c r="C24" s="98"/>
      <c r="D24" s="98"/>
      <c r="E24" s="98"/>
      <c r="F24" s="102" t="s">
        <v>32</v>
      </c>
      <c r="G24" s="102" t="s">
        <v>32</v>
      </c>
      <c r="H24" s="100"/>
      <c r="I24" s="102" t="s">
        <v>32</v>
      </c>
      <c r="J24" s="102" t="s">
        <v>32</v>
      </c>
      <c r="K24" s="102" t="s">
        <v>32</v>
      </c>
      <c r="L24" s="102" t="s">
        <v>32</v>
      </c>
      <c r="M24" s="98"/>
      <c r="N24" s="98"/>
    </row>
    <row r="25" spans="1:14" ht="30" customHeight="1">
      <c r="B25" s="3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</row>
    <row r="26" spans="1:14" ht="25" customHeight="1">
      <c r="B26" s="183" t="s">
        <v>134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</row>
    <row r="27" spans="1:14" ht="25" customHeight="1">
      <c r="B27" s="183" t="s">
        <v>135</v>
      </c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</row>
    <row r="28" spans="1:14" s="3" customFormat="1" ht="25" customHeight="1">
      <c r="B28" s="178" t="s">
        <v>189</v>
      </c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</row>
    <row r="29" spans="1:14" ht="30" customHeight="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4" s="141" customFormat="1" ht="30.75" customHeight="1">
      <c r="B30" s="140" t="s">
        <v>168</v>
      </c>
      <c r="C30" s="140"/>
      <c r="D30" s="140"/>
      <c r="E30" s="140"/>
      <c r="F30" s="140"/>
      <c r="I30" s="142"/>
      <c r="M30" s="182" t="s">
        <v>165</v>
      </c>
      <c r="N30" s="182"/>
    </row>
    <row r="31" spans="1:14" ht="31" customHeight="1">
      <c r="B31" s="127"/>
    </row>
    <row r="32" spans="1:14" ht="50" customHeight="1">
      <c r="B32" s="180" t="s">
        <v>138</v>
      </c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</row>
  </sheetData>
  <mergeCells count="12">
    <mergeCell ref="L2:N2"/>
    <mergeCell ref="B8:B9"/>
    <mergeCell ref="C8:J8"/>
    <mergeCell ref="K8:M8"/>
    <mergeCell ref="N8:N9"/>
    <mergeCell ref="B5:N5"/>
    <mergeCell ref="B6:N6"/>
    <mergeCell ref="M30:N30"/>
    <mergeCell ref="B32:N32"/>
    <mergeCell ref="B26:N26"/>
    <mergeCell ref="B27:N27"/>
    <mergeCell ref="B28:N28"/>
  </mergeCells>
  <phoneticPr fontId="32" type="noConversion"/>
  <hyperlinks>
    <hyperlink ref="B32" location="Índice!A1" display="Volver al índice"/>
    <hyperlink ref="M30" location="'3'!A1" display="Siguiente   "/>
    <hyperlink ref="B30" location="'2.a'!A1" display="  Atrás "/>
    <hyperlink ref="N30" location="'3'!A1" display="'3'!A1"/>
  </hyperlinks>
  <pageMargins left="0.70000000000000007" right="0.70000000000000007" top="1.35" bottom="0.75000000000000011" header="0.30000000000000004" footer="0.30000000000000004"/>
  <pageSetup scale="46" fitToHeight="2" orientation="landscape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46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3"/>
  <sheetViews>
    <sheetView showGridLines="0" workbookViewId="0"/>
  </sheetViews>
  <sheetFormatPr baseColWidth="10" defaultColWidth="12.83203125" defaultRowHeight="30" customHeight="1" x14ac:dyDescent="0"/>
  <cols>
    <col min="1" max="1" width="12.83203125" style="2"/>
    <col min="2" max="2" width="45.6640625" style="2" customWidth="1"/>
    <col min="3" max="3" width="36.5" style="2" customWidth="1"/>
    <col min="4" max="16384" width="12.83203125" style="2"/>
  </cols>
  <sheetData>
    <row r="1" spans="1:14" s="6" customFormat="1" ht="30.75" customHeight="1"/>
    <row r="2" spans="1:14" s="6" customFormat="1" ht="62" customHeight="1">
      <c r="A2" s="13"/>
      <c r="B2" s="13"/>
      <c r="C2" s="26" t="s">
        <v>194</v>
      </c>
      <c r="E2" s="26"/>
      <c r="F2" s="26"/>
      <c r="G2" s="14"/>
      <c r="H2" s="14"/>
      <c r="N2" s="14"/>
    </row>
    <row r="3" spans="1:14" s="6" customFormat="1" ht="30.75" customHeight="1">
      <c r="A3" s="13"/>
      <c r="B3" s="13"/>
      <c r="C3" s="13"/>
      <c r="H3" s="15"/>
      <c r="I3" s="15"/>
      <c r="J3" s="15"/>
      <c r="K3" s="15"/>
    </row>
    <row r="4" spans="1:14" ht="30" customHeight="1">
      <c r="A4" s="89"/>
      <c r="D4" s="54"/>
    </row>
    <row r="5" spans="1:14" ht="60" customHeight="1">
      <c r="B5" s="185" t="s">
        <v>91</v>
      </c>
      <c r="C5" s="185"/>
      <c r="D5" s="75"/>
      <c r="E5" s="75"/>
      <c r="F5" s="75"/>
      <c r="G5" s="75"/>
      <c r="H5" s="75"/>
      <c r="I5" s="75"/>
    </row>
    <row r="6" spans="1:14" ht="30" customHeight="1">
      <c r="B6" s="186" t="s">
        <v>188</v>
      </c>
      <c r="C6" s="186"/>
      <c r="D6" s="50"/>
      <c r="E6" s="50"/>
      <c r="F6" s="50"/>
      <c r="G6" s="50"/>
      <c r="H6" s="50"/>
      <c r="I6" s="50"/>
    </row>
    <row r="7" spans="1:14" ht="30" customHeight="1">
      <c r="B7" s="90"/>
    </row>
    <row r="8" spans="1:14" ht="50" customHeight="1">
      <c r="B8" s="135" t="s">
        <v>115</v>
      </c>
      <c r="C8" s="135" t="s">
        <v>43</v>
      </c>
      <c r="D8" s="91"/>
    </row>
    <row r="9" spans="1:14" ht="30" customHeight="1">
      <c r="B9" s="9" t="s">
        <v>4</v>
      </c>
      <c r="C9" s="94">
        <v>810.34714783507593</v>
      </c>
      <c r="D9" s="91"/>
    </row>
    <row r="10" spans="1:14" ht="30" customHeight="1">
      <c r="B10" s="10" t="s">
        <v>21</v>
      </c>
      <c r="C10" s="95">
        <v>737.62773391311885</v>
      </c>
      <c r="D10" s="91"/>
    </row>
    <row r="11" spans="1:14" ht="30" customHeight="1">
      <c r="B11" s="9" t="s">
        <v>6</v>
      </c>
      <c r="C11" s="94">
        <v>1147.0647791211884</v>
      </c>
      <c r="D11" s="91"/>
    </row>
    <row r="12" spans="1:14" ht="30" customHeight="1">
      <c r="B12" s="10" t="s">
        <v>7</v>
      </c>
      <c r="C12" s="95">
        <v>834.6</v>
      </c>
      <c r="D12" s="91"/>
    </row>
    <row r="13" spans="1:14" ht="30" customHeight="1">
      <c r="B13" s="9" t="s">
        <v>8</v>
      </c>
      <c r="C13" s="94">
        <v>533.80568225642276</v>
      </c>
      <c r="D13" s="91"/>
    </row>
    <row r="14" spans="1:14" ht="30" customHeight="1">
      <c r="B14" s="10" t="s">
        <v>9</v>
      </c>
      <c r="C14" s="95">
        <v>812.83402233468075</v>
      </c>
      <c r="D14" s="91"/>
    </row>
    <row r="15" spans="1:14" ht="30" customHeight="1">
      <c r="B15" s="9" t="s">
        <v>10</v>
      </c>
      <c r="C15" s="94">
        <v>614.65519473382926</v>
      </c>
      <c r="D15" s="91"/>
    </row>
    <row r="16" spans="1:14" ht="30" customHeight="1">
      <c r="B16" s="10" t="s">
        <v>11</v>
      </c>
      <c r="C16" s="95">
        <v>318.58797959196465</v>
      </c>
      <c r="D16" s="91"/>
    </row>
    <row r="17" spans="1:13" ht="30" customHeight="1">
      <c r="B17" s="9" t="s">
        <v>12</v>
      </c>
      <c r="C17" s="94">
        <v>322.10683554038792</v>
      </c>
      <c r="D17" s="91"/>
    </row>
    <row r="18" spans="1:13" ht="30" customHeight="1">
      <c r="B18" s="10" t="s">
        <v>13</v>
      </c>
      <c r="C18" s="95">
        <v>544.43478567743489</v>
      </c>
      <c r="D18" s="91"/>
    </row>
    <row r="19" spans="1:13" ht="30" customHeight="1">
      <c r="B19" s="9" t="s">
        <v>14</v>
      </c>
      <c r="C19" s="94">
        <v>717.30710930344424</v>
      </c>
      <c r="D19" s="91"/>
    </row>
    <row r="20" spans="1:13" ht="30" customHeight="1">
      <c r="B20" s="10" t="s">
        <v>15</v>
      </c>
      <c r="C20" s="95">
        <v>917.74925858864458</v>
      </c>
      <c r="D20" s="91"/>
    </row>
    <row r="21" spans="1:13" ht="30" customHeight="1">
      <c r="B21" s="9" t="s">
        <v>16</v>
      </c>
      <c r="C21" s="94">
        <v>893.47074682282312</v>
      </c>
    </row>
    <row r="22" spans="1:13" ht="30" customHeight="1">
      <c r="A22" s="92"/>
      <c r="B22" s="10" t="s">
        <v>17</v>
      </c>
      <c r="C22" s="95">
        <v>528.39780582735978</v>
      </c>
    </row>
    <row r="23" spans="1:13" ht="30" customHeight="1">
      <c r="A23" s="92"/>
      <c r="B23" s="9" t="s">
        <v>18</v>
      </c>
      <c r="C23" s="94">
        <v>988.97154872697797</v>
      </c>
    </row>
    <row r="24" spans="1:13" ht="30" customHeight="1">
      <c r="A24" s="92"/>
    </row>
    <row r="25" spans="1:13" s="3" customFormat="1" ht="25" customHeight="1">
      <c r="B25" s="178" t="s">
        <v>189</v>
      </c>
      <c r="C25" s="178"/>
    </row>
    <row r="27" spans="1:13" s="141" customFormat="1" ht="30.75" customHeight="1">
      <c r="B27" s="140" t="s">
        <v>168</v>
      </c>
      <c r="C27" s="143" t="s">
        <v>162</v>
      </c>
      <c r="D27" s="140"/>
      <c r="E27" s="140"/>
      <c r="F27" s="140"/>
      <c r="I27" s="142"/>
    </row>
    <row r="28" spans="1:13" ht="31" customHeight="1">
      <c r="B28" s="127"/>
    </row>
    <row r="29" spans="1:13" ht="50" customHeight="1">
      <c r="B29" s="180" t="s">
        <v>138</v>
      </c>
      <c r="C29" s="180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s="36" customFormat="1" ht="30" customHeight="1">
      <c r="A30" s="4"/>
    </row>
    <row r="43" spans="3:4" ht="30" customHeight="1">
      <c r="C43" s="91"/>
      <c r="D43" s="93"/>
    </row>
  </sheetData>
  <mergeCells count="4">
    <mergeCell ref="B25:C25"/>
    <mergeCell ref="B5:C5"/>
    <mergeCell ref="B6:C6"/>
    <mergeCell ref="B29:C29"/>
  </mergeCells>
  <phoneticPr fontId="32" type="noConversion"/>
  <hyperlinks>
    <hyperlink ref="B29" location="Índice!A1" display="Volver al índice"/>
    <hyperlink ref="C27" location="'4'!A1" display="Siguiente   "/>
    <hyperlink ref="B27" location="'2.b'!A1" display="  Atrás "/>
  </hyperlinks>
  <pageMargins left="0.70000000000000007" right="0.70000000000000007" top="1.35" bottom="0.75000000000000011" header="0.30000000000000004" footer="0.30000000000000004"/>
  <pageSetup fitToHeight="2" orientation="landscape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74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33"/>
  <sheetViews>
    <sheetView showGridLines="0" workbookViewId="0"/>
  </sheetViews>
  <sheetFormatPr baseColWidth="10" defaultColWidth="12.83203125" defaultRowHeight="30" customHeight="1" x14ac:dyDescent="0"/>
  <cols>
    <col min="1" max="1" width="12.83203125" style="23"/>
    <col min="2" max="2" width="25.5" style="23" customWidth="1"/>
    <col min="3" max="3" width="27.1640625" style="23" customWidth="1"/>
    <col min="4" max="4" width="18.33203125" style="23" customWidth="1"/>
    <col min="5" max="5" width="28.6640625" style="23" customWidth="1"/>
    <col min="6" max="6" width="35.33203125" style="23" customWidth="1"/>
    <col min="7" max="7" width="37.6640625" style="23" customWidth="1"/>
    <col min="8" max="16384" width="12.83203125" style="23"/>
  </cols>
  <sheetData>
    <row r="1" spans="1:14" s="6" customFormat="1" ht="30.75" customHeight="1"/>
    <row r="2" spans="1:14" s="6" customFormat="1" ht="62" customHeight="1">
      <c r="A2" s="13"/>
      <c r="B2" s="13"/>
      <c r="C2" s="13"/>
      <c r="D2" s="13"/>
      <c r="G2" s="26" t="s">
        <v>194</v>
      </c>
      <c r="H2" s="26"/>
      <c r="I2" s="26"/>
      <c r="N2" s="14"/>
    </row>
    <row r="3" spans="1:14" s="6" customFormat="1" ht="30.75" customHeight="1">
      <c r="A3" s="13"/>
      <c r="B3" s="13"/>
      <c r="C3" s="13"/>
      <c r="H3" s="15"/>
      <c r="I3" s="15"/>
      <c r="J3" s="15"/>
      <c r="K3" s="15"/>
    </row>
    <row r="4" spans="1:14" ht="30" customHeight="1">
      <c r="C4" s="84"/>
    </row>
    <row r="5" spans="1:14" ht="60" customHeight="1">
      <c r="B5" s="185" t="s">
        <v>91</v>
      </c>
      <c r="C5" s="185"/>
      <c r="D5" s="185"/>
      <c r="E5" s="185"/>
      <c r="F5" s="185"/>
      <c r="G5" s="185"/>
      <c r="H5" s="75"/>
    </row>
    <row r="6" spans="1:14" ht="30" customHeight="1">
      <c r="B6" s="177" t="s">
        <v>187</v>
      </c>
      <c r="C6" s="177"/>
      <c r="D6" s="177"/>
      <c r="E6" s="177"/>
      <c r="F6" s="177"/>
      <c r="G6" s="177"/>
      <c r="H6" s="50"/>
    </row>
    <row r="8" spans="1:14" ht="30" customHeight="1">
      <c r="B8" s="181" t="s">
        <v>115</v>
      </c>
      <c r="C8" s="189" t="s">
        <v>98</v>
      </c>
      <c r="D8" s="189"/>
      <c r="E8" s="189"/>
      <c r="F8" s="181" t="s">
        <v>44</v>
      </c>
      <c r="G8" s="181" t="s">
        <v>45</v>
      </c>
    </row>
    <row r="9" spans="1:14" ht="30" customHeight="1">
      <c r="B9" s="181"/>
      <c r="C9" s="136" t="s">
        <v>152</v>
      </c>
      <c r="D9" s="136" t="s">
        <v>46</v>
      </c>
      <c r="E9" s="136" t="s">
        <v>153</v>
      </c>
      <c r="F9" s="181"/>
      <c r="G9" s="181"/>
    </row>
    <row r="10" spans="1:14" ht="30" customHeight="1">
      <c r="B10" s="9" t="s">
        <v>4</v>
      </c>
      <c r="C10" s="38">
        <v>5.07</v>
      </c>
      <c r="D10" s="38">
        <v>5.2</v>
      </c>
      <c r="E10" s="38">
        <v>1.02</v>
      </c>
      <c r="F10" s="88">
        <f t="shared" ref="F10:F24" si="0">+C10/E10</f>
        <v>4.9705882352941178</v>
      </c>
      <c r="G10" s="88">
        <f t="shared" ref="G10:G24" si="1">+D10/E10</f>
        <v>5.0980392156862742</v>
      </c>
      <c r="K10" s="85"/>
      <c r="L10" s="85"/>
    </row>
    <row r="11" spans="1:14" ht="30" customHeight="1">
      <c r="B11" s="10" t="s">
        <v>21</v>
      </c>
      <c r="C11" s="39">
        <v>5.94</v>
      </c>
      <c r="D11" s="39">
        <v>4</v>
      </c>
      <c r="E11" s="39">
        <v>1.39</v>
      </c>
      <c r="F11" s="39">
        <f t="shared" si="0"/>
        <v>4.2733812949640297</v>
      </c>
      <c r="G11" s="39">
        <f t="shared" si="1"/>
        <v>2.877697841726619</v>
      </c>
      <c r="K11" s="85"/>
      <c r="L11" s="85"/>
    </row>
    <row r="12" spans="1:14" ht="30" customHeight="1">
      <c r="B12" s="9" t="s">
        <v>6</v>
      </c>
      <c r="C12" s="38">
        <v>3.62</v>
      </c>
      <c r="D12" s="38">
        <v>3.9</v>
      </c>
      <c r="E12" s="38">
        <v>0.27</v>
      </c>
      <c r="F12" s="88">
        <f t="shared" si="0"/>
        <v>13.407407407407407</v>
      </c>
      <c r="G12" s="88">
        <f t="shared" si="1"/>
        <v>14.444444444444443</v>
      </c>
      <c r="K12" s="85"/>
      <c r="L12" s="85"/>
    </row>
    <row r="13" spans="1:14" ht="30" customHeight="1">
      <c r="B13" s="10" t="s">
        <v>7</v>
      </c>
      <c r="C13" s="39">
        <v>3.63</v>
      </c>
      <c r="D13" s="39">
        <v>3.6</v>
      </c>
      <c r="E13" s="39">
        <v>1.42</v>
      </c>
      <c r="F13" s="39">
        <f t="shared" si="0"/>
        <v>2.556338028169014</v>
      </c>
      <c r="G13" s="39">
        <f t="shared" si="1"/>
        <v>2.535211267605634</v>
      </c>
      <c r="K13" s="85"/>
      <c r="L13" s="85"/>
    </row>
    <row r="14" spans="1:14" ht="30" customHeight="1">
      <c r="B14" s="9" t="s">
        <v>8</v>
      </c>
      <c r="C14" s="38">
        <v>2.13</v>
      </c>
      <c r="D14" s="38">
        <v>2.5</v>
      </c>
      <c r="E14" s="38">
        <v>0.42</v>
      </c>
      <c r="F14" s="88">
        <f t="shared" si="0"/>
        <v>5.0714285714285712</v>
      </c>
      <c r="G14" s="88">
        <f t="shared" si="1"/>
        <v>5.9523809523809526</v>
      </c>
      <c r="K14" s="85"/>
      <c r="L14" s="85"/>
    </row>
    <row r="15" spans="1:14" ht="30" customHeight="1">
      <c r="B15" s="10" t="s">
        <v>9</v>
      </c>
      <c r="C15" s="39">
        <v>4.29</v>
      </c>
      <c r="D15" s="39">
        <v>4.5</v>
      </c>
      <c r="E15" s="39">
        <v>0.83</v>
      </c>
      <c r="F15" s="39">
        <f t="shared" si="0"/>
        <v>5.168674698795181</v>
      </c>
      <c r="G15" s="39">
        <f t="shared" si="1"/>
        <v>5.4216867469879517</v>
      </c>
      <c r="K15" s="85"/>
      <c r="L15" s="85"/>
    </row>
    <row r="16" spans="1:14" ht="30" customHeight="1">
      <c r="B16" s="9" t="s">
        <v>10</v>
      </c>
      <c r="C16" s="38">
        <v>2.41</v>
      </c>
      <c r="D16" s="38">
        <v>2.5</v>
      </c>
      <c r="E16" s="38">
        <v>0.61</v>
      </c>
      <c r="F16" s="88">
        <f t="shared" si="0"/>
        <v>3.9508196721311477</v>
      </c>
      <c r="G16" s="88">
        <f t="shared" si="1"/>
        <v>4.0983606557377046</v>
      </c>
      <c r="K16" s="85"/>
      <c r="L16" s="85"/>
    </row>
    <row r="17" spans="2:14" ht="30" customHeight="1">
      <c r="B17" s="10" t="s">
        <v>11</v>
      </c>
      <c r="C17" s="39">
        <v>1.37</v>
      </c>
      <c r="D17" s="39">
        <v>1.1000000000000001</v>
      </c>
      <c r="E17" s="39">
        <v>0.49</v>
      </c>
      <c r="F17" s="39">
        <f t="shared" si="0"/>
        <v>2.795918367346939</v>
      </c>
      <c r="G17" s="39">
        <f t="shared" si="1"/>
        <v>2.2448979591836737</v>
      </c>
      <c r="K17" s="85"/>
      <c r="L17" s="85"/>
    </row>
    <row r="18" spans="2:14" ht="30" customHeight="1">
      <c r="B18" s="9" t="s">
        <v>12</v>
      </c>
      <c r="C18" s="38">
        <v>2.2999999999999998</v>
      </c>
      <c r="D18" s="38">
        <v>1.6</v>
      </c>
      <c r="E18" s="38">
        <v>0.31</v>
      </c>
      <c r="F18" s="88">
        <f t="shared" si="0"/>
        <v>7.419354838709677</v>
      </c>
      <c r="G18" s="88">
        <f t="shared" si="1"/>
        <v>5.1612903225806459</v>
      </c>
      <c r="K18" s="85"/>
      <c r="L18" s="85"/>
    </row>
    <row r="19" spans="2:14" ht="30" customHeight="1">
      <c r="B19" s="10" t="s">
        <v>13</v>
      </c>
      <c r="C19" s="39">
        <v>5.28</v>
      </c>
      <c r="D19" s="39">
        <v>6.5</v>
      </c>
      <c r="E19" s="39">
        <v>0.44</v>
      </c>
      <c r="F19" s="39">
        <f t="shared" si="0"/>
        <v>12</v>
      </c>
      <c r="G19" s="39">
        <f t="shared" si="1"/>
        <v>14.772727272727273</v>
      </c>
      <c r="K19" s="85"/>
      <c r="L19" s="85"/>
    </row>
    <row r="20" spans="2:14" ht="30" customHeight="1">
      <c r="B20" s="9" t="s">
        <v>14</v>
      </c>
      <c r="C20" s="38">
        <v>4.4400000000000004</v>
      </c>
      <c r="D20" s="38">
        <v>4.5</v>
      </c>
      <c r="E20" s="38">
        <v>0.76</v>
      </c>
      <c r="F20" s="88">
        <f t="shared" si="0"/>
        <v>5.8421052631578956</v>
      </c>
      <c r="G20" s="88">
        <f t="shared" si="1"/>
        <v>5.9210526315789469</v>
      </c>
      <c r="K20" s="85"/>
      <c r="L20" s="85"/>
    </row>
    <row r="21" spans="2:14" ht="30" customHeight="1">
      <c r="B21" s="10" t="s">
        <v>15</v>
      </c>
      <c r="C21" s="39">
        <v>7.48</v>
      </c>
      <c r="D21" s="39">
        <v>7.6</v>
      </c>
      <c r="E21" s="39">
        <v>0.97</v>
      </c>
      <c r="F21" s="39">
        <f t="shared" si="0"/>
        <v>7.711340206185568</v>
      </c>
      <c r="G21" s="39">
        <f t="shared" si="1"/>
        <v>7.8350515463917523</v>
      </c>
      <c r="K21" s="85"/>
      <c r="L21" s="85"/>
    </row>
    <row r="22" spans="2:14" ht="30" customHeight="1">
      <c r="B22" s="9" t="s">
        <v>16</v>
      </c>
      <c r="C22" s="38">
        <v>7.67</v>
      </c>
      <c r="D22" s="38">
        <v>7.2</v>
      </c>
      <c r="E22" s="38">
        <v>0.35</v>
      </c>
      <c r="F22" s="88">
        <f t="shared" si="0"/>
        <v>21.914285714285715</v>
      </c>
      <c r="G22" s="88">
        <f t="shared" si="1"/>
        <v>20.571428571428573</v>
      </c>
      <c r="K22" s="85"/>
      <c r="L22" s="85"/>
    </row>
    <row r="23" spans="2:14" ht="30" customHeight="1">
      <c r="B23" s="10" t="s">
        <v>17</v>
      </c>
      <c r="C23" s="39">
        <v>1.83</v>
      </c>
      <c r="D23" s="39">
        <v>1.7</v>
      </c>
      <c r="E23" s="39">
        <v>0.43</v>
      </c>
      <c r="F23" s="39">
        <f t="shared" si="0"/>
        <v>4.2558139534883725</v>
      </c>
      <c r="G23" s="39">
        <f t="shared" si="1"/>
        <v>3.9534883720930232</v>
      </c>
      <c r="K23" s="85"/>
      <c r="L23" s="85"/>
    </row>
    <row r="24" spans="2:14" ht="30" customHeight="1">
      <c r="B24" s="9" t="s">
        <v>18</v>
      </c>
      <c r="C24" s="38">
        <v>4.3600000000000003</v>
      </c>
      <c r="D24" s="38">
        <v>4.2</v>
      </c>
      <c r="E24" s="38">
        <v>1.07</v>
      </c>
      <c r="F24" s="88">
        <f t="shared" si="0"/>
        <v>4.0747663551401869</v>
      </c>
      <c r="G24" s="88">
        <f t="shared" si="1"/>
        <v>3.9252336448598131</v>
      </c>
      <c r="K24" s="85"/>
      <c r="L24" s="85"/>
    </row>
    <row r="25" spans="2:14" ht="30" customHeight="1">
      <c r="B25" s="86"/>
      <c r="C25" s="25"/>
      <c r="D25" s="25"/>
      <c r="E25" s="25"/>
      <c r="F25" s="87"/>
      <c r="G25" s="87"/>
    </row>
    <row r="26" spans="2:14" ht="25" customHeight="1">
      <c r="B26" s="187" t="s">
        <v>150</v>
      </c>
      <c r="C26" s="188"/>
      <c r="D26" s="188"/>
      <c r="E26" s="188"/>
      <c r="F26" s="188"/>
      <c r="G26" s="188"/>
    </row>
    <row r="27" spans="2:14" ht="25" customHeight="1">
      <c r="B27" s="187" t="s">
        <v>151</v>
      </c>
      <c r="C27" s="188"/>
      <c r="D27" s="188"/>
      <c r="E27" s="188"/>
      <c r="F27" s="188"/>
      <c r="G27" s="188"/>
    </row>
    <row r="28" spans="2:14" s="74" customFormat="1" ht="25" customHeight="1">
      <c r="B28" s="178" t="s">
        <v>186</v>
      </c>
      <c r="C28" s="178"/>
      <c r="D28" s="178"/>
      <c r="E28" s="178"/>
      <c r="F28" s="178"/>
      <c r="G28" s="178"/>
    </row>
    <row r="30" spans="2:14" s="141" customFormat="1" ht="30.75" customHeight="1">
      <c r="B30" s="140" t="s">
        <v>161</v>
      </c>
      <c r="C30" s="140"/>
      <c r="D30" s="140"/>
      <c r="E30" s="140"/>
      <c r="F30" s="140"/>
      <c r="G30" s="146" t="s">
        <v>165</v>
      </c>
      <c r="H30" s="142"/>
      <c r="I30" s="142"/>
    </row>
    <row r="31" spans="2:14" s="2" customFormat="1" ht="31" customHeight="1">
      <c r="B31" s="127"/>
    </row>
    <row r="32" spans="2:14" s="2" customFormat="1" ht="50" customHeight="1">
      <c r="B32" s="180" t="s">
        <v>138</v>
      </c>
      <c r="C32" s="180"/>
      <c r="D32" s="180"/>
      <c r="E32" s="180"/>
      <c r="F32" s="180"/>
      <c r="G32" s="180"/>
      <c r="H32" s="128"/>
      <c r="I32" s="128"/>
      <c r="J32" s="128"/>
      <c r="K32" s="128"/>
      <c r="L32" s="128"/>
      <c r="M32" s="128"/>
      <c r="N32" s="128"/>
    </row>
    <row r="33" spans="1:1" s="25" customFormat="1" ht="30" customHeight="1">
      <c r="A33" s="4"/>
    </row>
  </sheetData>
  <mergeCells count="10">
    <mergeCell ref="B5:G5"/>
    <mergeCell ref="B6:G6"/>
    <mergeCell ref="B32:G32"/>
    <mergeCell ref="B26:G26"/>
    <mergeCell ref="B27:G27"/>
    <mergeCell ref="B28:G28"/>
    <mergeCell ref="B8:B9"/>
    <mergeCell ref="C8:E8"/>
    <mergeCell ref="F8:F9"/>
    <mergeCell ref="G8:G9"/>
  </mergeCells>
  <phoneticPr fontId="32" type="noConversion"/>
  <hyperlinks>
    <hyperlink ref="B32" location="Índice!A1" display="Volver al índice"/>
    <hyperlink ref="G30" location="'5'!A1" display="Siguiente   "/>
    <hyperlink ref="B30" location="'3'!A1" display="  Atrás "/>
    <hyperlink ref="H30" location="'3'!A1" display="'3'!A1"/>
  </hyperlinks>
  <pageMargins left="0.70000000000000007" right="0.70000000000000007" top="1.35" bottom="0.75000000000000011" header="0.30000000000000004" footer="0.30000000000000004"/>
  <pageSetup scale="57" fitToHeight="2" orientation="landscape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57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35"/>
  <sheetViews>
    <sheetView showGridLines="0" workbookViewId="0"/>
  </sheetViews>
  <sheetFormatPr baseColWidth="10" defaultColWidth="12.83203125" defaultRowHeight="30" customHeight="1" x14ac:dyDescent="0"/>
  <cols>
    <col min="1" max="1" width="12.83203125" style="23"/>
    <col min="2" max="2" width="28.83203125" style="23" customWidth="1"/>
    <col min="3" max="3" width="30.33203125" style="23" customWidth="1"/>
    <col min="4" max="4" width="40.83203125" style="23" customWidth="1"/>
    <col min="5" max="16384" width="12.83203125" style="23"/>
  </cols>
  <sheetData>
    <row r="1" spans="1:14" s="6" customFormat="1" ht="30.75" customHeight="1"/>
    <row r="2" spans="1:14" s="6" customFormat="1" ht="62" customHeight="1">
      <c r="A2" s="13"/>
      <c r="B2" s="13"/>
      <c r="C2" s="13"/>
      <c r="D2" s="26" t="s">
        <v>194</v>
      </c>
      <c r="E2" s="26"/>
      <c r="F2" s="26"/>
      <c r="G2" s="14"/>
      <c r="H2" s="14"/>
      <c r="N2" s="14"/>
    </row>
    <row r="3" spans="1:14" s="6" customFormat="1" ht="30.75" customHeight="1">
      <c r="A3" s="13"/>
      <c r="B3" s="13"/>
      <c r="C3" s="13"/>
      <c r="H3" s="15"/>
      <c r="I3" s="15"/>
      <c r="J3" s="15"/>
      <c r="K3" s="15"/>
    </row>
    <row r="4" spans="1:14" ht="30" customHeight="1">
      <c r="A4" s="80"/>
      <c r="B4" s="25"/>
      <c r="C4" s="72"/>
      <c r="D4" s="25"/>
      <c r="E4" s="25"/>
      <c r="F4" s="25"/>
      <c r="G4" s="25"/>
      <c r="H4" s="25"/>
      <c r="I4" s="25"/>
    </row>
    <row r="5" spans="1:14" ht="30" customHeight="1">
      <c r="B5" s="185" t="s">
        <v>91</v>
      </c>
      <c r="C5" s="185"/>
      <c r="D5" s="185"/>
      <c r="E5" s="75"/>
      <c r="F5" s="75"/>
      <c r="G5" s="75"/>
      <c r="H5" s="75"/>
      <c r="I5" s="49"/>
    </row>
    <row r="6" spans="1:14" ht="30" customHeight="1">
      <c r="B6" s="177" t="s">
        <v>185</v>
      </c>
      <c r="C6" s="177"/>
      <c r="D6" s="177"/>
      <c r="E6" s="50"/>
      <c r="F6" s="50"/>
      <c r="G6" s="50"/>
      <c r="H6" s="50"/>
      <c r="I6" s="41"/>
    </row>
    <row r="7" spans="1:14" ht="30" customHeight="1">
      <c r="A7" s="25"/>
      <c r="B7" s="25"/>
      <c r="C7" s="25"/>
      <c r="D7" s="25"/>
      <c r="E7" s="25"/>
      <c r="F7" s="25"/>
      <c r="G7" s="25"/>
      <c r="H7" s="25"/>
      <c r="I7" s="25"/>
    </row>
    <row r="8" spans="1:14" ht="50" customHeight="1">
      <c r="A8" s="25"/>
      <c r="B8" s="135" t="s">
        <v>115</v>
      </c>
      <c r="C8" s="135" t="s">
        <v>154</v>
      </c>
      <c r="D8" s="135" t="s">
        <v>47</v>
      </c>
      <c r="E8" s="25"/>
      <c r="F8" s="25"/>
      <c r="G8" s="25"/>
      <c r="H8" s="25"/>
      <c r="I8" s="25"/>
    </row>
    <row r="9" spans="1:14" ht="30" customHeight="1">
      <c r="A9" s="25"/>
      <c r="B9" s="9" t="s">
        <v>4</v>
      </c>
      <c r="C9" s="77">
        <v>502</v>
      </c>
      <c r="D9" s="81">
        <v>4.5333504107660438</v>
      </c>
      <c r="E9" s="25"/>
      <c r="F9" s="25"/>
      <c r="G9" s="25"/>
      <c r="H9" s="25"/>
      <c r="I9" s="25"/>
    </row>
    <row r="10" spans="1:14" ht="30" customHeight="1">
      <c r="A10" s="25"/>
      <c r="B10" s="10" t="s">
        <v>21</v>
      </c>
      <c r="C10" s="79">
        <v>457</v>
      </c>
      <c r="D10" s="83">
        <v>5.062445054945055</v>
      </c>
      <c r="E10" s="25"/>
      <c r="F10" s="25"/>
      <c r="G10" s="25"/>
      <c r="H10" s="25"/>
      <c r="I10" s="25"/>
    </row>
    <row r="11" spans="1:14" ht="30" customHeight="1">
      <c r="A11" s="25"/>
      <c r="B11" s="9" t="s">
        <v>6</v>
      </c>
      <c r="C11" s="82">
        <v>1451</v>
      </c>
      <c r="D11" s="81">
        <v>20.415178571428573</v>
      </c>
      <c r="E11" s="25"/>
      <c r="F11" s="25"/>
      <c r="G11" s="25"/>
      <c r="H11" s="25"/>
      <c r="I11" s="25"/>
    </row>
    <row r="12" spans="1:14" ht="30" customHeight="1">
      <c r="A12" s="25"/>
      <c r="B12" s="10" t="s">
        <v>7</v>
      </c>
      <c r="C12" s="79">
        <v>284</v>
      </c>
      <c r="D12" s="83">
        <v>3.6254601591259941</v>
      </c>
      <c r="E12" s="25"/>
      <c r="F12" s="25"/>
      <c r="G12" s="25"/>
      <c r="H12" s="25"/>
      <c r="I12" s="25"/>
    </row>
    <row r="13" spans="1:14" ht="30" customHeight="1">
      <c r="A13" s="25"/>
      <c r="B13" s="9" t="s">
        <v>8</v>
      </c>
      <c r="C13" s="77">
        <v>392</v>
      </c>
      <c r="D13" s="81">
        <v>12.225714285714286</v>
      </c>
      <c r="E13" s="25"/>
      <c r="F13" s="25"/>
      <c r="G13" s="25"/>
      <c r="H13" s="25"/>
      <c r="I13" s="25"/>
    </row>
    <row r="14" spans="1:14" ht="30" customHeight="1">
      <c r="A14" s="25"/>
      <c r="B14" s="10" t="s">
        <v>9</v>
      </c>
      <c r="C14" s="79">
        <v>322</v>
      </c>
      <c r="D14" s="83">
        <v>2.9063286007329854</v>
      </c>
      <c r="E14" s="25"/>
      <c r="F14" s="25"/>
      <c r="G14" s="25"/>
      <c r="H14" s="25"/>
      <c r="I14" s="25"/>
    </row>
    <row r="15" spans="1:14" ht="30" customHeight="1">
      <c r="A15" s="25"/>
      <c r="B15" s="9" t="s">
        <v>10</v>
      </c>
      <c r="C15" s="77">
        <v>588</v>
      </c>
      <c r="D15" s="81">
        <v>18.334285714285713</v>
      </c>
      <c r="E15" s="25"/>
      <c r="F15" s="25"/>
      <c r="G15" s="25"/>
      <c r="H15" s="25"/>
      <c r="I15" s="25"/>
    </row>
    <row r="16" spans="1:14" ht="30" customHeight="1">
      <c r="A16" s="25"/>
      <c r="B16" s="10" t="s">
        <v>11</v>
      </c>
      <c r="C16" s="79">
        <v>392</v>
      </c>
      <c r="D16" s="83">
        <v>12.225714285714286</v>
      </c>
      <c r="E16" s="25"/>
      <c r="F16" s="25"/>
      <c r="G16" s="25"/>
      <c r="H16" s="25"/>
      <c r="I16" s="25"/>
    </row>
    <row r="17" spans="1:13" ht="30" customHeight="1">
      <c r="A17" s="25"/>
      <c r="B17" s="9" t="s">
        <v>12</v>
      </c>
      <c r="C17" s="77">
        <v>122</v>
      </c>
      <c r="D17" s="81">
        <v>2.0333333333333332</v>
      </c>
      <c r="E17" s="25"/>
      <c r="F17" s="25"/>
      <c r="G17" s="25"/>
      <c r="H17" s="25"/>
      <c r="I17" s="25"/>
    </row>
    <row r="18" spans="1:13" ht="30" customHeight="1">
      <c r="A18" s="25"/>
      <c r="B18" s="10" t="s">
        <v>13</v>
      </c>
      <c r="C18" s="79">
        <v>541</v>
      </c>
      <c r="D18" s="83">
        <v>5.4105311373438294</v>
      </c>
      <c r="E18" s="25"/>
      <c r="F18" s="25"/>
      <c r="G18" s="25"/>
      <c r="H18" s="25"/>
      <c r="I18" s="25"/>
    </row>
    <row r="19" spans="1:13" ht="30" customHeight="1">
      <c r="A19" s="25"/>
      <c r="B19" s="9" t="s">
        <v>14</v>
      </c>
      <c r="C19" s="77">
        <v>381</v>
      </c>
      <c r="D19" s="81">
        <v>3.4386009145166914</v>
      </c>
      <c r="E19" s="25"/>
      <c r="F19" s="25"/>
      <c r="G19" s="25"/>
      <c r="H19" s="25"/>
      <c r="I19" s="25"/>
    </row>
    <row r="20" spans="1:13" ht="30" customHeight="1">
      <c r="A20" s="25"/>
      <c r="B20" s="10" t="s">
        <v>15</v>
      </c>
      <c r="C20" s="79">
        <v>474</v>
      </c>
      <c r="D20" s="83">
        <v>4.2748947620017717</v>
      </c>
      <c r="E20" s="25"/>
      <c r="F20" s="25"/>
      <c r="G20" s="25"/>
      <c r="H20" s="25"/>
      <c r="I20" s="25"/>
    </row>
    <row r="21" spans="1:13" ht="30" customHeight="1">
      <c r="A21" s="25"/>
      <c r="B21" s="9" t="s">
        <v>16</v>
      </c>
      <c r="C21" s="77">
        <v>223</v>
      </c>
      <c r="D21" s="81">
        <v>1.8467718400000004</v>
      </c>
      <c r="E21" s="25"/>
      <c r="F21" s="25"/>
      <c r="G21" s="25"/>
      <c r="H21" s="25"/>
      <c r="I21" s="25"/>
    </row>
    <row r="22" spans="1:13" ht="30" customHeight="1">
      <c r="A22" s="25"/>
      <c r="B22" s="10" t="s">
        <v>17</v>
      </c>
      <c r="C22" s="79">
        <v>829</v>
      </c>
      <c r="D22" s="83">
        <v>10.088881572013706</v>
      </c>
      <c r="E22" s="25"/>
      <c r="F22" s="25"/>
      <c r="G22" s="25"/>
      <c r="H22" s="25"/>
      <c r="I22" s="25"/>
    </row>
    <row r="23" spans="1:13" ht="30" customHeight="1">
      <c r="A23" s="25"/>
      <c r="B23" s="9" t="s">
        <v>18</v>
      </c>
      <c r="C23" s="77">
        <v>480</v>
      </c>
      <c r="D23" s="81">
        <v>4.3280557342859041</v>
      </c>
      <c r="E23" s="25"/>
      <c r="F23" s="25"/>
      <c r="G23" s="25"/>
      <c r="H23" s="25"/>
      <c r="I23" s="25"/>
    </row>
    <row r="24" spans="1:13" ht="30" customHeight="1">
      <c r="A24" s="25"/>
      <c r="B24" s="25"/>
      <c r="C24" s="25"/>
      <c r="D24" s="25"/>
      <c r="E24" s="25"/>
      <c r="F24" s="25"/>
      <c r="G24" s="25"/>
      <c r="H24" s="25"/>
      <c r="I24" s="25"/>
    </row>
    <row r="25" spans="1:13" ht="25" customHeight="1">
      <c r="B25" s="187" t="s">
        <v>148</v>
      </c>
      <c r="C25" s="187"/>
      <c r="D25" s="187"/>
      <c r="E25" s="25"/>
      <c r="F25" s="25"/>
      <c r="G25" s="25"/>
      <c r="H25" s="25"/>
      <c r="I25" s="25"/>
    </row>
    <row r="26" spans="1:13" ht="25" customHeight="1">
      <c r="B26" s="187" t="s">
        <v>149</v>
      </c>
      <c r="C26" s="187"/>
      <c r="D26" s="187"/>
      <c r="E26" s="25"/>
      <c r="F26" s="25"/>
      <c r="G26" s="25"/>
      <c r="H26" s="25"/>
      <c r="I26" s="25"/>
    </row>
    <row r="27" spans="1:13" s="74" customFormat="1" ht="25" customHeight="1">
      <c r="B27" s="178" t="s">
        <v>186</v>
      </c>
      <c r="C27" s="178"/>
      <c r="D27" s="178"/>
    </row>
    <row r="28" spans="1:13" ht="30" customHeight="1">
      <c r="A28" s="25"/>
      <c r="B28" s="25"/>
      <c r="C28" s="25"/>
      <c r="D28" s="25"/>
      <c r="E28" s="25"/>
      <c r="F28" s="25"/>
      <c r="G28" s="25"/>
      <c r="H28" s="25"/>
      <c r="I28" s="25"/>
    </row>
    <row r="29" spans="1:13" s="141" customFormat="1" ht="30.75" customHeight="1">
      <c r="B29" s="140" t="s">
        <v>161</v>
      </c>
      <c r="D29" s="144" t="s">
        <v>165</v>
      </c>
      <c r="E29" s="140"/>
      <c r="F29" s="140"/>
      <c r="I29" s="142"/>
    </row>
    <row r="30" spans="1:13" s="2" customFormat="1" ht="31" customHeight="1">
      <c r="B30" s="127"/>
    </row>
    <row r="31" spans="1:13" s="2" customFormat="1" ht="50" customHeight="1">
      <c r="B31" s="180" t="s">
        <v>138</v>
      </c>
      <c r="C31" s="180"/>
      <c r="D31" s="180"/>
      <c r="E31" s="128"/>
      <c r="F31" s="128"/>
      <c r="G31" s="128"/>
      <c r="H31" s="128"/>
      <c r="I31" s="128"/>
      <c r="J31" s="128"/>
      <c r="K31" s="128"/>
      <c r="L31" s="128"/>
      <c r="M31" s="128"/>
    </row>
    <row r="32" spans="1:13" s="25" customFormat="1" ht="30" customHeight="1">
      <c r="A32" s="4"/>
    </row>
    <row r="33" spans="1:9" ht="30" customHeight="1">
      <c r="A33" s="25"/>
      <c r="B33" s="25"/>
      <c r="C33" s="25"/>
      <c r="D33" s="25"/>
      <c r="E33" s="25"/>
      <c r="F33" s="25"/>
      <c r="G33" s="25"/>
      <c r="H33" s="25"/>
      <c r="I33" s="25"/>
    </row>
    <row r="34" spans="1:9" ht="30" customHeight="1">
      <c r="A34" s="25"/>
      <c r="B34" s="25"/>
      <c r="C34" s="25"/>
      <c r="D34" s="25"/>
      <c r="E34" s="25"/>
      <c r="F34" s="25"/>
      <c r="G34" s="25"/>
      <c r="H34" s="25"/>
      <c r="I34" s="25"/>
    </row>
    <row r="35" spans="1:9" ht="30" customHeight="1">
      <c r="A35" s="25"/>
      <c r="B35" s="25"/>
      <c r="C35" s="25"/>
      <c r="D35" s="25"/>
      <c r="E35" s="25"/>
      <c r="F35" s="25"/>
      <c r="G35" s="25"/>
      <c r="H35" s="25"/>
      <c r="I35" s="25"/>
    </row>
  </sheetData>
  <mergeCells count="6">
    <mergeCell ref="B31:D31"/>
    <mergeCell ref="B5:D5"/>
    <mergeCell ref="B6:D6"/>
    <mergeCell ref="B25:D25"/>
    <mergeCell ref="B26:D26"/>
    <mergeCell ref="B27:D27"/>
  </mergeCells>
  <phoneticPr fontId="32" type="noConversion"/>
  <hyperlinks>
    <hyperlink ref="B31" location="Índice!A1" display="Volver al índice"/>
    <hyperlink ref="D29" location="'6'!A1" display="Siguiente   "/>
    <hyperlink ref="B29" location="'4'!A1" display="  Atrás "/>
  </hyperlinks>
  <pageMargins left="0.70000000000000007" right="0.70000000000000007" top="1.35" bottom="0.75000000000000011" header="0.30000000000000004" footer="0.30000000000000004"/>
  <pageSetup scale="91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34"/>
  <sheetViews>
    <sheetView showGridLines="0" workbookViewId="0"/>
  </sheetViews>
  <sheetFormatPr baseColWidth="10" defaultColWidth="12.83203125" defaultRowHeight="30" customHeight="1" x14ac:dyDescent="0"/>
  <cols>
    <col min="1" max="1" width="12.83203125" style="23"/>
    <col min="2" max="2" width="27.83203125" style="23" customWidth="1"/>
    <col min="3" max="3" width="21.33203125" style="23" customWidth="1"/>
    <col min="4" max="4" width="40.1640625" style="23" customWidth="1"/>
    <col min="5" max="16384" width="12.83203125" style="23"/>
  </cols>
  <sheetData>
    <row r="1" spans="1:14" s="6" customFormat="1" ht="30.75" customHeight="1"/>
    <row r="2" spans="1:14" s="6" customFormat="1" ht="62" customHeight="1">
      <c r="A2" s="13"/>
      <c r="B2" s="13"/>
      <c r="C2" s="13"/>
      <c r="D2" s="26" t="s">
        <v>194</v>
      </c>
      <c r="E2" s="26"/>
      <c r="F2" s="26"/>
      <c r="G2" s="14"/>
      <c r="H2" s="14"/>
      <c r="N2" s="14"/>
    </row>
    <row r="3" spans="1:14" s="6" customFormat="1" ht="30.75" customHeight="1">
      <c r="A3" s="13"/>
      <c r="B3" s="13"/>
      <c r="C3" s="13"/>
      <c r="H3" s="15"/>
      <c r="I3" s="15"/>
      <c r="J3" s="15"/>
      <c r="K3" s="15"/>
    </row>
    <row r="4" spans="1:14" ht="30" customHeight="1">
      <c r="A4" s="25"/>
      <c r="B4" s="25"/>
      <c r="C4" s="72"/>
      <c r="D4" s="25"/>
      <c r="E4" s="25"/>
      <c r="F4" s="25"/>
      <c r="G4" s="25"/>
      <c r="H4" s="25"/>
      <c r="I4" s="25"/>
    </row>
    <row r="5" spans="1:14" ht="60" customHeight="1">
      <c r="B5" s="185" t="s">
        <v>91</v>
      </c>
      <c r="C5" s="185"/>
      <c r="D5" s="185"/>
      <c r="E5" s="75"/>
      <c r="F5" s="75"/>
      <c r="G5" s="75"/>
      <c r="H5" s="75"/>
      <c r="I5" s="75"/>
      <c r="J5" s="48"/>
    </row>
    <row r="6" spans="1:14" ht="30" customHeight="1">
      <c r="B6" s="177" t="s">
        <v>184</v>
      </c>
      <c r="C6" s="177"/>
      <c r="D6" s="177"/>
      <c r="E6" s="50"/>
      <c r="F6" s="50"/>
      <c r="G6" s="50"/>
      <c r="H6" s="50"/>
      <c r="I6" s="50"/>
      <c r="J6" s="41"/>
      <c r="K6" s="41"/>
    </row>
    <row r="7" spans="1:14" ht="30" customHeight="1">
      <c r="E7" s="25"/>
      <c r="F7" s="25"/>
      <c r="G7" s="25"/>
      <c r="H7" s="25"/>
      <c r="I7" s="25"/>
    </row>
    <row r="8" spans="1:14" ht="50" customHeight="1">
      <c r="B8" s="135" t="s">
        <v>115</v>
      </c>
      <c r="C8" s="136" t="s">
        <v>69</v>
      </c>
      <c r="D8" s="135" t="s">
        <v>129</v>
      </c>
      <c r="E8" s="25"/>
      <c r="F8" s="25"/>
      <c r="G8" s="25"/>
      <c r="H8" s="25"/>
      <c r="I8" s="25"/>
    </row>
    <row r="9" spans="1:14" ht="30" customHeight="1">
      <c r="B9" s="9" t="s">
        <v>4</v>
      </c>
      <c r="C9" s="76">
        <v>1.1200000000000001</v>
      </c>
      <c r="D9" s="77">
        <v>26.3</v>
      </c>
      <c r="E9" s="25"/>
      <c r="F9" s="25"/>
      <c r="G9" s="73"/>
      <c r="H9" s="25"/>
      <c r="I9" s="25"/>
    </row>
    <row r="10" spans="1:14" ht="30" customHeight="1">
      <c r="B10" s="10" t="s">
        <v>21</v>
      </c>
      <c r="C10" s="78">
        <v>0.51</v>
      </c>
      <c r="D10" s="79">
        <v>10.8</v>
      </c>
      <c r="E10" s="25"/>
      <c r="F10" s="25"/>
      <c r="G10" s="73"/>
      <c r="H10" s="25"/>
      <c r="I10" s="25"/>
    </row>
    <row r="11" spans="1:14" ht="30" customHeight="1">
      <c r="B11" s="9" t="s">
        <v>6</v>
      </c>
      <c r="C11" s="76">
        <v>0.28999999999999998</v>
      </c>
      <c r="D11" s="77">
        <v>4.5999999999999996</v>
      </c>
      <c r="E11" s="25"/>
      <c r="F11" s="25"/>
      <c r="G11" s="73"/>
      <c r="H11" s="25"/>
      <c r="I11" s="25"/>
    </row>
    <row r="12" spans="1:14" ht="30" customHeight="1">
      <c r="B12" s="10" t="s">
        <v>7</v>
      </c>
      <c r="C12" s="78">
        <v>0.37</v>
      </c>
      <c r="D12" s="79">
        <v>5.9</v>
      </c>
      <c r="E12" s="25"/>
      <c r="F12" s="25"/>
      <c r="G12" s="73"/>
      <c r="H12" s="25"/>
      <c r="I12" s="25"/>
    </row>
    <row r="13" spans="1:14" ht="30" customHeight="1">
      <c r="B13" s="9" t="s">
        <v>8</v>
      </c>
      <c r="C13" s="76">
        <v>0.18</v>
      </c>
      <c r="D13" s="77">
        <v>7.3</v>
      </c>
      <c r="E13" s="25"/>
      <c r="F13" s="25"/>
      <c r="G13" s="73"/>
      <c r="H13" s="25"/>
      <c r="I13" s="25"/>
    </row>
    <row r="14" spans="1:14" ht="30" customHeight="1">
      <c r="B14" s="10" t="s">
        <v>9</v>
      </c>
      <c r="C14" s="78">
        <v>1.06</v>
      </c>
      <c r="D14" s="79">
        <v>25</v>
      </c>
      <c r="E14" s="25"/>
      <c r="F14" s="25"/>
      <c r="G14" s="73"/>
      <c r="H14" s="25"/>
      <c r="I14" s="25"/>
    </row>
    <row r="15" spans="1:14" ht="30" customHeight="1">
      <c r="B15" s="9" t="s">
        <v>10</v>
      </c>
      <c r="C15" s="76">
        <v>0.46</v>
      </c>
      <c r="D15" s="77">
        <v>18.3</v>
      </c>
      <c r="E15" s="25"/>
      <c r="F15" s="25"/>
      <c r="G15" s="73"/>
      <c r="H15" s="25"/>
      <c r="I15" s="25"/>
    </row>
    <row r="16" spans="1:14" ht="30" customHeight="1">
      <c r="B16" s="10" t="s">
        <v>11</v>
      </c>
      <c r="C16" s="78">
        <v>0.27</v>
      </c>
      <c r="D16" s="79">
        <v>11</v>
      </c>
      <c r="E16" s="25"/>
      <c r="F16" s="25"/>
      <c r="G16" s="73"/>
      <c r="H16" s="25"/>
      <c r="I16" s="25"/>
    </row>
    <row r="17" spans="1:13" ht="30" customHeight="1">
      <c r="B17" s="9" t="s">
        <v>12</v>
      </c>
      <c r="C17" s="76">
        <v>0.3</v>
      </c>
      <c r="D17" s="77">
        <v>8.1</v>
      </c>
      <c r="E17" s="25"/>
      <c r="F17" s="25"/>
      <c r="G17" s="73"/>
      <c r="H17" s="25"/>
      <c r="I17" s="25"/>
    </row>
    <row r="18" spans="1:13" ht="30" customHeight="1">
      <c r="B18" s="10" t="s">
        <v>13</v>
      </c>
      <c r="C18" s="78">
        <v>0.57999999999999996</v>
      </c>
      <c r="D18" s="79">
        <v>20.8</v>
      </c>
      <c r="E18" s="25"/>
      <c r="F18" s="25"/>
      <c r="G18" s="73"/>
      <c r="H18" s="25"/>
      <c r="I18" s="25"/>
    </row>
    <row r="19" spans="1:13" ht="30" customHeight="1">
      <c r="B19" s="9" t="s">
        <v>14</v>
      </c>
      <c r="C19" s="76">
        <v>1.1200000000000001</v>
      </c>
      <c r="D19" s="77">
        <v>26.3</v>
      </c>
      <c r="E19" s="25"/>
      <c r="F19" s="25"/>
      <c r="G19" s="73"/>
      <c r="H19" s="25"/>
      <c r="I19" s="25"/>
    </row>
    <row r="20" spans="1:13" ht="30" customHeight="1">
      <c r="B20" s="10" t="s">
        <v>15</v>
      </c>
      <c r="C20" s="78">
        <v>1.17</v>
      </c>
      <c r="D20" s="79">
        <v>27.6</v>
      </c>
      <c r="E20" s="25"/>
      <c r="F20" s="25"/>
      <c r="G20" s="73"/>
      <c r="H20" s="25"/>
      <c r="I20" s="25"/>
    </row>
    <row r="21" spans="1:13" ht="30" customHeight="1">
      <c r="B21" s="9" t="s">
        <v>16</v>
      </c>
      <c r="C21" s="76">
        <v>0.19</v>
      </c>
      <c r="D21" s="77">
        <v>3.2</v>
      </c>
      <c r="E21" s="25"/>
      <c r="F21" s="25"/>
      <c r="G21" s="73"/>
      <c r="H21" s="25"/>
      <c r="I21" s="25"/>
    </row>
    <row r="22" spans="1:13" ht="30" customHeight="1">
      <c r="B22" s="10" t="s">
        <v>17</v>
      </c>
      <c r="C22" s="78">
        <v>0.62</v>
      </c>
      <c r="D22" s="79">
        <v>13.2</v>
      </c>
      <c r="E22" s="25"/>
      <c r="F22" s="25"/>
      <c r="G22" s="73"/>
      <c r="H22" s="25"/>
      <c r="I22" s="25"/>
    </row>
    <row r="23" spans="1:13" ht="30" customHeight="1">
      <c r="B23" s="9" t="s">
        <v>18</v>
      </c>
      <c r="C23" s="76">
        <v>1.28</v>
      </c>
      <c r="D23" s="77">
        <v>30.3</v>
      </c>
      <c r="E23" s="25"/>
      <c r="F23" s="25"/>
      <c r="G23" s="73"/>
      <c r="H23" s="25"/>
      <c r="I23" s="25"/>
    </row>
    <row r="24" spans="1:13" ht="30" customHeight="1">
      <c r="A24" s="25"/>
      <c r="B24" s="73"/>
      <c r="C24" s="25"/>
      <c r="D24" s="25"/>
      <c r="E24" s="25"/>
      <c r="F24" s="25"/>
      <c r="G24" s="25"/>
      <c r="H24" s="25"/>
      <c r="I24" s="25"/>
    </row>
    <row r="25" spans="1:13" s="74" customFormat="1" ht="25" customHeight="1">
      <c r="B25" s="178" t="s">
        <v>182</v>
      </c>
      <c r="C25" s="178"/>
      <c r="D25" s="178"/>
    </row>
    <row r="26" spans="1:13" ht="30" customHeight="1">
      <c r="A26" s="25"/>
      <c r="B26" s="25"/>
      <c r="C26" s="25"/>
      <c r="D26" s="25"/>
      <c r="E26" s="25"/>
      <c r="F26" s="25"/>
      <c r="G26" s="25"/>
      <c r="H26" s="25"/>
      <c r="I26" s="25"/>
    </row>
    <row r="27" spans="1:13" s="141" customFormat="1" ht="30.75" customHeight="1">
      <c r="B27" s="140" t="s">
        <v>161</v>
      </c>
      <c r="C27" s="140"/>
      <c r="D27" s="144" t="s">
        <v>162</v>
      </c>
      <c r="E27" s="140"/>
      <c r="F27" s="140"/>
      <c r="I27" s="142"/>
    </row>
    <row r="28" spans="1:13" s="2" customFormat="1" ht="31" customHeight="1">
      <c r="B28" s="127"/>
    </row>
    <row r="29" spans="1:13" s="2" customFormat="1" ht="50" customHeight="1">
      <c r="B29" s="180" t="s">
        <v>138</v>
      </c>
      <c r="C29" s="180"/>
      <c r="D29" s="180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s="25" customFormat="1" ht="30" customHeight="1">
      <c r="A30" s="4"/>
    </row>
    <row r="31" spans="1:13" ht="30" customHeight="1">
      <c r="A31" s="25"/>
      <c r="B31" s="25"/>
      <c r="C31" s="25"/>
      <c r="D31" s="25"/>
      <c r="E31" s="25"/>
      <c r="F31" s="25"/>
      <c r="G31" s="25"/>
      <c r="H31" s="25"/>
      <c r="I31" s="25"/>
    </row>
    <row r="32" spans="1:13" ht="30" customHeight="1">
      <c r="A32" s="25"/>
      <c r="B32" s="25"/>
      <c r="C32" s="25"/>
      <c r="D32" s="25"/>
      <c r="E32" s="25"/>
      <c r="F32" s="25"/>
      <c r="G32" s="25"/>
      <c r="H32" s="25"/>
      <c r="I32" s="25"/>
    </row>
    <row r="33" spans="1:9" ht="30" customHeight="1">
      <c r="A33" s="25"/>
      <c r="B33" s="25"/>
      <c r="C33" s="25"/>
      <c r="D33" s="25"/>
      <c r="E33" s="25"/>
      <c r="F33" s="25"/>
      <c r="G33" s="25"/>
      <c r="H33" s="25"/>
      <c r="I33" s="25"/>
    </row>
    <row r="34" spans="1:9" ht="30" customHeight="1">
      <c r="A34" s="25"/>
      <c r="B34" s="25"/>
      <c r="C34" s="25"/>
      <c r="D34" s="25"/>
      <c r="E34" s="25"/>
      <c r="F34" s="25"/>
      <c r="G34" s="25"/>
      <c r="H34" s="25"/>
      <c r="I34" s="25"/>
    </row>
  </sheetData>
  <mergeCells count="4">
    <mergeCell ref="B25:D25"/>
    <mergeCell ref="B5:D5"/>
    <mergeCell ref="B6:D6"/>
    <mergeCell ref="B29:D29"/>
  </mergeCells>
  <phoneticPr fontId="32" type="noConversion"/>
  <hyperlinks>
    <hyperlink ref="B29" location="Índice!A1" display="Volver al índice"/>
    <hyperlink ref="D27" location="'7'!A1" display="Siguiente   "/>
    <hyperlink ref="B27" location="'5'!A1" display="  Atrás "/>
  </hyperlinks>
  <pageMargins left="0.70000000000000007" right="0.70000000000000007" top="1.35" bottom="0.75000000000000011" header="0.30000000000000004" footer="0.30000000000000004"/>
  <pageSetup scale="99" fitToHeight="2" orientation="landscape" horizontalDpi="4294967292" verticalDpi="4294967292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33"/>
  <sheetViews>
    <sheetView showGridLines="0" workbookViewId="0"/>
  </sheetViews>
  <sheetFormatPr baseColWidth="10" defaultColWidth="12.83203125" defaultRowHeight="30" customHeight="1" x14ac:dyDescent="0"/>
  <cols>
    <col min="1" max="1" width="12.83203125" style="2"/>
    <col min="2" max="2" width="25.6640625" style="2" customWidth="1"/>
    <col min="3" max="3" width="19.6640625" style="2" customWidth="1"/>
    <col min="4" max="4" width="12.83203125" style="2"/>
    <col min="5" max="5" width="19" style="2" customWidth="1"/>
    <col min="6" max="6" width="12.83203125" style="2"/>
    <col min="7" max="7" width="20.5" style="2" customWidth="1"/>
    <col min="8" max="8" width="12.83203125" style="2"/>
    <col min="9" max="9" width="22.5" style="2" customWidth="1"/>
    <col min="10" max="10" width="23.5" style="2" customWidth="1"/>
    <col min="11" max="16384" width="12.83203125" style="2"/>
  </cols>
  <sheetData>
    <row r="1" spans="1:14" s="6" customFormat="1" ht="30.75" customHeight="1"/>
    <row r="2" spans="1:14" s="6" customFormat="1" ht="62" customHeight="1">
      <c r="A2" s="13"/>
      <c r="B2" s="13"/>
      <c r="C2" s="13"/>
      <c r="D2" s="13"/>
      <c r="G2" s="14"/>
      <c r="H2" s="14"/>
      <c r="L2" s="179" t="s">
        <v>194</v>
      </c>
      <c r="M2" s="179"/>
      <c r="N2" s="179"/>
    </row>
    <row r="3" spans="1:14" s="6" customFormat="1" ht="30.75" customHeight="1">
      <c r="A3" s="13"/>
      <c r="B3" s="13"/>
      <c r="C3" s="13"/>
      <c r="H3" s="15"/>
      <c r="I3" s="15"/>
      <c r="J3" s="15"/>
      <c r="K3" s="15"/>
    </row>
    <row r="4" spans="1:14" ht="30" customHeight="1">
      <c r="H4" s="60"/>
    </row>
    <row r="5" spans="1:14" ht="60" customHeight="1">
      <c r="B5" s="185" t="s">
        <v>91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</row>
    <row r="6" spans="1:14" ht="30" customHeight="1">
      <c r="B6" s="177" t="s">
        <v>183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</row>
    <row r="8" spans="1:14" ht="30" customHeight="1">
      <c r="B8" s="181" t="s">
        <v>115</v>
      </c>
      <c r="C8" s="184" t="s">
        <v>22</v>
      </c>
      <c r="D8" s="184"/>
      <c r="E8" s="184"/>
      <c r="F8" s="184"/>
      <c r="G8" s="184"/>
      <c r="H8" s="184"/>
      <c r="I8" s="184"/>
      <c r="J8" s="184"/>
      <c r="K8" s="184" t="s">
        <v>23</v>
      </c>
      <c r="L8" s="184"/>
      <c r="M8" s="184"/>
      <c r="N8" s="181" t="s">
        <v>24</v>
      </c>
    </row>
    <row r="9" spans="1:14" ht="30" customHeight="1">
      <c r="B9" s="181"/>
      <c r="C9" s="135" t="s">
        <v>97</v>
      </c>
      <c r="D9" s="135" t="s">
        <v>80</v>
      </c>
      <c r="E9" s="135" t="s">
        <v>114</v>
      </c>
      <c r="F9" s="135" t="s">
        <v>1</v>
      </c>
      <c r="G9" s="135" t="s">
        <v>27</v>
      </c>
      <c r="H9" s="135" t="s">
        <v>28</v>
      </c>
      <c r="I9" s="135" t="s">
        <v>29</v>
      </c>
      <c r="J9" s="135" t="s">
        <v>30</v>
      </c>
      <c r="K9" s="135" t="s">
        <v>2</v>
      </c>
      <c r="L9" s="135" t="s">
        <v>3</v>
      </c>
      <c r="M9" s="137" t="s">
        <v>31</v>
      </c>
      <c r="N9" s="181"/>
    </row>
    <row r="10" spans="1:14" ht="30" customHeight="1">
      <c r="B10" s="9" t="s">
        <v>4</v>
      </c>
      <c r="C10" s="67"/>
      <c r="D10" s="67"/>
      <c r="E10" s="67"/>
      <c r="F10" s="68"/>
      <c r="G10" s="68"/>
      <c r="H10" s="45"/>
      <c r="I10" s="68"/>
      <c r="J10" s="67"/>
      <c r="K10" s="68">
        <v>23.1</v>
      </c>
      <c r="L10" s="67"/>
      <c r="M10" s="69"/>
      <c r="N10" s="67"/>
    </row>
    <row r="11" spans="1:14" ht="30" customHeight="1">
      <c r="B11" s="9" t="s">
        <v>21</v>
      </c>
      <c r="C11" s="67"/>
      <c r="D11" s="67"/>
      <c r="E11" s="67"/>
      <c r="F11" s="68"/>
      <c r="G11" s="68"/>
      <c r="H11" s="45"/>
      <c r="I11" s="68"/>
      <c r="J11" s="67"/>
      <c r="K11" s="67"/>
      <c r="L11" s="67"/>
      <c r="M11" s="69"/>
      <c r="N11" s="67"/>
    </row>
    <row r="12" spans="1:14" ht="30" customHeight="1">
      <c r="B12" s="9" t="s">
        <v>6</v>
      </c>
      <c r="C12" s="67"/>
      <c r="D12" s="67"/>
      <c r="E12" s="70"/>
      <c r="F12" s="67"/>
      <c r="G12" s="68">
        <v>662.5</v>
      </c>
      <c r="H12" s="68"/>
      <c r="I12" s="67"/>
      <c r="J12" s="67"/>
      <c r="K12" s="68">
        <v>828.8</v>
      </c>
      <c r="L12" s="68">
        <v>33.9</v>
      </c>
      <c r="M12" s="71"/>
      <c r="N12" s="67"/>
    </row>
    <row r="13" spans="1:14" ht="30" customHeight="1">
      <c r="B13" s="9" t="s">
        <v>7</v>
      </c>
      <c r="C13" s="67"/>
      <c r="D13" s="68"/>
      <c r="E13" s="68"/>
      <c r="F13" s="68"/>
      <c r="G13" s="68"/>
      <c r="H13" s="45"/>
      <c r="I13" s="67"/>
      <c r="J13" s="67"/>
      <c r="K13" s="67"/>
      <c r="L13" s="68"/>
      <c r="M13" s="69"/>
      <c r="N13" s="67"/>
    </row>
    <row r="14" spans="1:14" ht="30" customHeight="1">
      <c r="B14" s="9" t="s">
        <v>8</v>
      </c>
      <c r="C14" s="67"/>
      <c r="D14" s="67"/>
      <c r="E14" s="67"/>
      <c r="F14" s="68"/>
      <c r="G14" s="68"/>
      <c r="H14" s="45"/>
      <c r="I14" s="68"/>
      <c r="J14" s="67"/>
      <c r="K14" s="68">
        <v>742.6</v>
      </c>
      <c r="L14" s="68"/>
      <c r="M14" s="67"/>
      <c r="N14" s="67"/>
    </row>
    <row r="15" spans="1:14" ht="30" customHeight="1">
      <c r="B15" s="9" t="s">
        <v>9</v>
      </c>
      <c r="C15" s="67"/>
      <c r="D15" s="67"/>
      <c r="E15" s="67"/>
      <c r="F15" s="68"/>
      <c r="G15" s="68"/>
      <c r="H15" s="45"/>
      <c r="I15" s="68"/>
      <c r="J15" s="68"/>
      <c r="K15" s="67"/>
      <c r="L15" s="67"/>
      <c r="M15" s="67"/>
      <c r="N15" s="67"/>
    </row>
    <row r="16" spans="1:14" ht="30" customHeight="1">
      <c r="B16" s="9" t="s">
        <v>10</v>
      </c>
      <c r="C16" s="67"/>
      <c r="D16" s="67"/>
      <c r="E16" s="67"/>
      <c r="F16" s="67"/>
      <c r="G16" s="68"/>
      <c r="H16" s="45"/>
      <c r="I16" s="67"/>
      <c r="J16" s="67"/>
      <c r="K16" s="68"/>
      <c r="L16" s="67"/>
      <c r="M16" s="67"/>
      <c r="N16" s="67"/>
    </row>
    <row r="17" spans="2:14" ht="30" customHeight="1">
      <c r="B17" s="9" t="s">
        <v>11</v>
      </c>
      <c r="C17" s="67"/>
      <c r="D17" s="67"/>
      <c r="E17" s="67"/>
      <c r="F17" s="67"/>
      <c r="G17" s="68"/>
      <c r="H17" s="45"/>
      <c r="I17" s="68"/>
      <c r="J17" s="67"/>
      <c r="K17" s="67"/>
      <c r="L17" s="67"/>
      <c r="M17" s="67"/>
      <c r="N17" s="67"/>
    </row>
    <row r="18" spans="2:14" ht="30" customHeight="1">
      <c r="B18" s="9" t="s">
        <v>12</v>
      </c>
      <c r="C18" s="68"/>
      <c r="D18" s="67"/>
      <c r="E18" s="68"/>
      <c r="F18" s="68"/>
      <c r="G18" s="68"/>
      <c r="H18" s="45"/>
      <c r="I18" s="67"/>
      <c r="J18" s="67"/>
      <c r="K18" s="67"/>
      <c r="L18" s="67"/>
      <c r="M18" s="67"/>
      <c r="N18" s="67"/>
    </row>
    <row r="19" spans="2:14" ht="30" customHeight="1">
      <c r="B19" s="9" t="s">
        <v>13</v>
      </c>
      <c r="C19" s="67"/>
      <c r="D19" s="67"/>
      <c r="E19" s="67"/>
      <c r="F19" s="67"/>
      <c r="G19" s="68">
        <v>43</v>
      </c>
      <c r="H19" s="45"/>
      <c r="I19" s="68"/>
      <c r="J19" s="67"/>
      <c r="K19" s="68"/>
      <c r="L19" s="67"/>
      <c r="M19" s="67"/>
      <c r="N19" s="67"/>
    </row>
    <row r="20" spans="2:14" ht="30" customHeight="1">
      <c r="B20" s="9" t="s">
        <v>14</v>
      </c>
      <c r="C20" s="67"/>
      <c r="D20" s="67"/>
      <c r="E20" s="67"/>
      <c r="F20" s="68"/>
      <c r="G20" s="68"/>
      <c r="H20" s="45"/>
      <c r="I20" s="68"/>
      <c r="J20" s="67"/>
      <c r="K20" s="68">
        <v>20</v>
      </c>
      <c r="L20" s="67"/>
      <c r="M20" s="67"/>
      <c r="N20" s="67"/>
    </row>
    <row r="21" spans="2:14" ht="30" customHeight="1">
      <c r="B21" s="9" t="s">
        <v>15</v>
      </c>
      <c r="C21" s="67"/>
      <c r="D21" s="67"/>
      <c r="E21" s="68"/>
      <c r="F21" s="68"/>
      <c r="G21" s="68"/>
      <c r="H21" s="45"/>
      <c r="I21" s="67"/>
      <c r="J21" s="67"/>
      <c r="K21" s="68"/>
      <c r="L21" s="68"/>
      <c r="M21" s="68"/>
      <c r="N21" s="68"/>
    </row>
    <row r="22" spans="2:14" ht="30" customHeight="1">
      <c r="B22" s="9" t="s">
        <v>16</v>
      </c>
      <c r="C22" s="67"/>
      <c r="D22" s="67"/>
      <c r="E22" s="67"/>
      <c r="F22" s="67"/>
      <c r="G22" s="68"/>
      <c r="H22" s="45"/>
      <c r="I22" s="67"/>
      <c r="J22" s="67"/>
      <c r="K22" s="68"/>
      <c r="L22" s="67"/>
      <c r="M22" s="67"/>
      <c r="N22" s="67"/>
    </row>
    <row r="23" spans="2:14" ht="30" customHeight="1">
      <c r="B23" s="9" t="s">
        <v>17</v>
      </c>
      <c r="C23" s="68"/>
      <c r="D23" s="67"/>
      <c r="E23" s="67"/>
      <c r="F23" s="67"/>
      <c r="G23" s="68">
        <v>394.8</v>
      </c>
      <c r="H23" s="45"/>
      <c r="I23" s="68"/>
      <c r="J23" s="67"/>
      <c r="K23" s="68"/>
      <c r="L23" s="68"/>
      <c r="M23" s="67"/>
      <c r="N23" s="67"/>
    </row>
    <row r="24" spans="2:14" ht="30" customHeight="1">
      <c r="B24" s="9" t="s">
        <v>18</v>
      </c>
      <c r="C24" s="67"/>
      <c r="D24" s="67"/>
      <c r="E24" s="67"/>
      <c r="F24" s="68"/>
      <c r="G24" s="68">
        <v>167.6</v>
      </c>
      <c r="H24" s="45"/>
      <c r="I24" s="68"/>
      <c r="J24" s="68"/>
      <c r="K24" s="68">
        <v>202.3</v>
      </c>
      <c r="L24" s="68">
        <v>93.6</v>
      </c>
      <c r="M24" s="67"/>
      <c r="N24" s="67"/>
    </row>
    <row r="26" spans="2:14" ht="25" customHeight="1">
      <c r="B26" s="183" t="s">
        <v>133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</row>
    <row r="27" spans="2:14" ht="25" customHeight="1">
      <c r="B27" s="178" t="s">
        <v>182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</row>
    <row r="28" spans="2:14" s="3" customFormat="1" ht="30" customHeight="1"/>
    <row r="29" spans="2:14" s="141" customFormat="1" ht="30.75" customHeight="1">
      <c r="B29" s="140" t="s">
        <v>161</v>
      </c>
      <c r="C29" s="140"/>
      <c r="D29" s="140"/>
      <c r="E29" s="140"/>
      <c r="F29" s="140"/>
      <c r="H29" s="142"/>
      <c r="I29" s="142"/>
      <c r="M29" s="190" t="s">
        <v>162</v>
      </c>
      <c r="N29" s="190"/>
    </row>
    <row r="30" spans="2:14" ht="31" customHeight="1">
      <c r="B30" s="127"/>
    </row>
    <row r="31" spans="2:14" ht="50" customHeight="1">
      <c r="B31" s="180" t="s">
        <v>138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</row>
    <row r="33" spans="1:2" ht="30" customHeight="1">
      <c r="A33" s="4"/>
      <c r="B33" s="25"/>
    </row>
  </sheetData>
  <mergeCells count="11">
    <mergeCell ref="B5:N5"/>
    <mergeCell ref="L2:N2"/>
    <mergeCell ref="B8:B9"/>
    <mergeCell ref="C8:J8"/>
    <mergeCell ref="K8:M8"/>
    <mergeCell ref="N8:N9"/>
    <mergeCell ref="B6:N6"/>
    <mergeCell ref="B31:N31"/>
    <mergeCell ref="M29:N29"/>
    <mergeCell ref="B26:N26"/>
    <mergeCell ref="B27:N27"/>
  </mergeCells>
  <phoneticPr fontId="32" type="noConversion"/>
  <hyperlinks>
    <hyperlink ref="B31" location="Índice!A1" display="Volver al índice"/>
    <hyperlink ref="M29" location="'8'!A1" display="Siguiente   "/>
    <hyperlink ref="B29" location="'6'!A1" display="  Atrás "/>
    <hyperlink ref="H29" location="'3'!A1" display="'3'!A1"/>
  </hyperlinks>
  <pageMargins left="0.70000000000000007" right="0.70000000000000007" top="1.35" bottom="0.75000000000000011" header="0.30000000000000004" footer="0.30000000000000004"/>
  <pageSetup scale="46" fitToHeight="2" orientation="landscape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4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1</vt:lpstr>
      <vt:lpstr>2.a</vt:lpstr>
      <vt:lpstr>2.b</vt:lpstr>
      <vt:lpstr>3</vt:lpstr>
      <vt:lpstr>4</vt:lpstr>
      <vt:lpstr>5</vt:lpstr>
      <vt:lpstr>6</vt:lpstr>
      <vt:lpstr>7</vt:lpstr>
      <vt:lpstr>8</vt:lpstr>
      <vt:lpstr>9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</vt:vector>
  </TitlesOfParts>
  <Company>CORPORACION ANDINA DE FOMENTO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MMIQUILENA</dc:creator>
  <cp:lastModifiedBy>vivi Mora</cp:lastModifiedBy>
  <cp:lastPrinted>2015-06-18T02:17:30Z</cp:lastPrinted>
  <dcterms:created xsi:type="dcterms:W3CDTF">2010-06-21T17:16:27Z</dcterms:created>
  <dcterms:modified xsi:type="dcterms:W3CDTF">2015-06-18T02:17:34Z</dcterms:modified>
</cp:coreProperties>
</file>