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75" yWindow="-180" windowWidth="20640" windowHeight="11445"/>
  </bookViews>
  <sheets>
    <sheet name="Datos generales" sheetId="121" r:id="rId1"/>
    <sheet name="Socioeco" sheetId="124" r:id="rId2"/>
    <sheet name="Infraestructura" sheetId="125" r:id="rId3"/>
    <sheet name="Flot TC" sheetId="126" r:id="rId4"/>
    <sheet name="Flota TI" sheetId="127" r:id="rId5"/>
    <sheet name="Movilidad" sheetId="128" r:id="rId6"/>
    <sheet name="Tránsito" sheetId="129" r:id="rId7"/>
    <sheet name="Energía" sheetId="130" r:id="rId8"/>
    <sheet name="Seguridad vial" sheetId="131" r:id="rId9"/>
    <sheet name="Costos" sheetId="132" r:id="rId10"/>
    <sheet name="Patrimonio" sheetId="133" r:id="rId11"/>
    <sheet name="prep-Cuadro5" sheetId="69" state="hidden" r:id="rId12"/>
    <sheet name="prep-Cuadro7" sheetId="70" state="hidden" r:id="rId13"/>
    <sheet name="prep-Cuadro8 " sheetId="71" state="hidden" r:id="rId14"/>
    <sheet name="prep-Cuadro9" sheetId="73" state="hidden" r:id="rId15"/>
    <sheet name="prep-Cuadro10" sheetId="74" state="hidden" r:id="rId16"/>
    <sheet name="prep2-Cuadro10" sheetId="75" state="hidden" r:id="rId17"/>
    <sheet name="prep-Cuadro 30" sheetId="77" state="hidden" r:id="rId18"/>
    <sheet name="prep-Cuadro 49" sheetId="55" state="hidden" r:id="rId19"/>
    <sheet name="prep-Cuadro 50" sheetId="79" state="hidden" r:id="rId20"/>
    <sheet name="prep-Cuadro 51" sheetId="80" state="hidden" r:id="rId21"/>
    <sheet name="prep-Cuadro 55" sheetId="81" state="hidden" r:id="rId22"/>
    <sheet name="prep-Cuadro 56" sheetId="82" state="hidden" r:id="rId23"/>
    <sheet name="prep-Cuadro 58" sheetId="83" state="hidden" r:id="rId24"/>
    <sheet name="Hoja1" sheetId="134" r:id="rId25"/>
  </sheets>
  <externalReferences>
    <externalReference r:id="rId26"/>
  </externalReferences>
  <definedNames>
    <definedName name="_Toc252786962" localSheetId="12">'prep-Cuadro7'!#REF!</definedName>
    <definedName name="_Toc252786963" localSheetId="13">'prep-Cuadro8 '!#REF!</definedName>
    <definedName name="_Toc252786966" localSheetId="16">'prep2-Cuadro10'!#REF!</definedName>
    <definedName name="_Toc252786966" localSheetId="15">'prep-Cuadro10'!#REF!</definedName>
    <definedName name="_Toc252786988" localSheetId="17">'prep-Cuadro 30'!#REF!</definedName>
    <definedName name="_Toc398222184" localSheetId="11">'prep-Cuadro5'!#REF!</definedName>
    <definedName name="_Toc398222323" localSheetId="22">'prep-Cuadro 56'!$B$3</definedName>
    <definedName name="OLE_LINK3" localSheetId="14">'prep-Cuadro9'!#REF!</definedName>
  </definedNames>
  <calcPr calcId="145621"/>
</workbook>
</file>

<file path=xl/calcChain.xml><?xml version="1.0" encoding="utf-8"?>
<calcChain xmlns="http://schemas.openxmlformats.org/spreadsheetml/2006/main">
  <c r="D33" i="121" l="1"/>
  <c r="D32" i="121"/>
  <c r="BY33" i="121"/>
  <c r="BQ33" i="121"/>
  <c r="BM33" i="121"/>
  <c r="BI33" i="121"/>
  <c r="AS33" i="121"/>
  <c r="AR33" i="121"/>
  <c r="AN33" i="121"/>
  <c r="AH33" i="121"/>
  <c r="AG33" i="121"/>
  <c r="AF33" i="121"/>
  <c r="R33" i="121"/>
  <c r="N33" i="121"/>
  <c r="H33" i="121"/>
  <c r="G33" i="121"/>
  <c r="F33" i="121"/>
  <c r="G32" i="121"/>
  <c r="I32" i="121"/>
  <c r="J32" i="121"/>
  <c r="O32" i="121"/>
  <c r="P32" i="121"/>
  <c r="Q32" i="121"/>
  <c r="S32" i="121"/>
  <c r="T32" i="121"/>
  <c r="U32" i="121"/>
  <c r="V32" i="121"/>
  <c r="W32" i="121"/>
  <c r="X32" i="121"/>
  <c r="Y32" i="121"/>
  <c r="Z32" i="121"/>
  <c r="AA32" i="121"/>
  <c r="AB32" i="121"/>
  <c r="AC32" i="121"/>
  <c r="AK32" i="121"/>
  <c r="AL32" i="121"/>
  <c r="AM32" i="121"/>
  <c r="AO32" i="121"/>
  <c r="AP32" i="121"/>
  <c r="AQ32" i="121"/>
  <c r="AT32" i="121"/>
  <c r="AU32" i="121"/>
  <c r="AV32" i="121"/>
  <c r="AW32" i="121"/>
  <c r="AX32" i="121"/>
  <c r="AY32" i="121"/>
  <c r="AZ32" i="121"/>
  <c r="BA32" i="121"/>
  <c r="BB32" i="121"/>
  <c r="BC32" i="121"/>
  <c r="BD32" i="121"/>
  <c r="BE32" i="121"/>
  <c r="BG32" i="121"/>
  <c r="BH32" i="121"/>
  <c r="BO32" i="121"/>
  <c r="BP32" i="121"/>
  <c r="BR32" i="121"/>
  <c r="BS32" i="121"/>
  <c r="BT32" i="121"/>
  <c r="BU32" i="121"/>
  <c r="BV32" i="121"/>
  <c r="BW32" i="121"/>
  <c r="BX32" i="121"/>
  <c r="E32" i="121"/>
  <c r="K10" i="121"/>
  <c r="L10" i="121"/>
  <c r="M10" i="121"/>
  <c r="M13" i="121"/>
  <c r="M21" i="121"/>
  <c r="K23" i="121"/>
  <c r="L23" i="121"/>
  <c r="K30" i="121"/>
  <c r="M30" i="121"/>
  <c r="M32" i="121" l="1"/>
  <c r="L32" i="121"/>
  <c r="K32" i="121"/>
  <c r="BK3" i="121"/>
  <c r="BK33" i="121" s="1"/>
  <c r="BL3" i="121"/>
  <c r="BL33" i="121" s="1"/>
  <c r="BN3" i="121"/>
  <c r="BN33" i="121" s="1"/>
  <c r="BJ3" i="121"/>
  <c r="BJ33" i="121" s="1"/>
  <c r="R7" i="126" l="1"/>
  <c r="F31" i="125"/>
  <c r="D31" i="125"/>
  <c r="E24" i="125"/>
  <c r="D24" i="125"/>
  <c r="F22" i="125"/>
  <c r="F14" i="125"/>
  <c r="F11" i="125"/>
  <c r="E11" i="125"/>
  <c r="D11" i="125"/>
  <c r="AI6" i="121"/>
  <c r="AI33" i="121" s="1"/>
  <c r="I32" i="83" l="1"/>
  <c r="I34" i="83" s="1"/>
  <c r="H32" i="83"/>
  <c r="G32" i="83"/>
  <c r="F32" i="83"/>
  <c r="E32" i="83"/>
  <c r="D32" i="83"/>
  <c r="C32" i="83"/>
  <c r="C33" i="83" s="1"/>
  <c r="J31" i="83"/>
  <c r="J30" i="83"/>
  <c r="J29" i="83"/>
  <c r="J28" i="83"/>
  <c r="J27" i="83"/>
  <c r="J26" i="83"/>
  <c r="J25" i="83"/>
  <c r="J24" i="83"/>
  <c r="J23" i="83"/>
  <c r="J22" i="83"/>
  <c r="J21" i="83"/>
  <c r="J20" i="83"/>
  <c r="J19" i="83"/>
  <c r="J18" i="83"/>
  <c r="J17" i="83"/>
  <c r="J16" i="83"/>
  <c r="J15" i="83"/>
  <c r="J14" i="83"/>
  <c r="J13" i="83"/>
  <c r="J12" i="83"/>
  <c r="J11" i="83"/>
  <c r="J10" i="83"/>
  <c r="J9" i="83"/>
  <c r="J8" i="83"/>
  <c r="J7" i="83"/>
  <c r="I31" i="82"/>
  <c r="I33" i="82" s="1"/>
  <c r="H31" i="82"/>
  <c r="G31" i="82"/>
  <c r="F31" i="82"/>
  <c r="E31" i="82"/>
  <c r="D31" i="82"/>
  <c r="C31" i="82"/>
  <c r="J30" i="82"/>
  <c r="J29" i="82"/>
  <c r="J28" i="82"/>
  <c r="J27" i="82"/>
  <c r="J26" i="82"/>
  <c r="J25" i="82"/>
  <c r="J24" i="82"/>
  <c r="J23" i="82"/>
  <c r="J22" i="82"/>
  <c r="J21" i="82"/>
  <c r="J20" i="82"/>
  <c r="J19" i="82"/>
  <c r="J18" i="82"/>
  <c r="J17" i="82"/>
  <c r="J16" i="82"/>
  <c r="J15" i="82"/>
  <c r="J14" i="82"/>
  <c r="J13" i="82"/>
  <c r="J12" i="82"/>
  <c r="J11" i="82"/>
  <c r="J10" i="82"/>
  <c r="J9" i="82"/>
  <c r="J8" i="82"/>
  <c r="J7" i="82"/>
  <c r="J6" i="82"/>
  <c r="E33" i="82" l="1"/>
  <c r="E34" i="83"/>
  <c r="G33" i="82"/>
  <c r="D33" i="82"/>
  <c r="H33" i="82"/>
  <c r="J32" i="83"/>
  <c r="D33" i="83"/>
  <c r="F33" i="83"/>
  <c r="H34" i="83"/>
  <c r="F34" i="83"/>
  <c r="G33" i="83"/>
  <c r="G34" i="83"/>
  <c r="H33" i="83"/>
  <c r="D34" i="83"/>
  <c r="E33" i="83"/>
  <c r="I33" i="83"/>
  <c r="F33" i="82"/>
  <c r="J31" i="82"/>
  <c r="I31" i="80" l="1"/>
  <c r="H31" i="80"/>
  <c r="G31" i="80"/>
  <c r="F31" i="80"/>
  <c r="E31" i="80"/>
  <c r="D31" i="80"/>
  <c r="C31" i="80"/>
  <c r="C32" i="80" s="1"/>
  <c r="J30" i="80"/>
  <c r="J29" i="80"/>
  <c r="J28" i="80"/>
  <c r="J27" i="80"/>
  <c r="J26" i="80"/>
  <c r="J25" i="80"/>
  <c r="J24" i="80"/>
  <c r="J23" i="80"/>
  <c r="J22" i="80"/>
  <c r="J21" i="80"/>
  <c r="J20" i="80"/>
  <c r="J19" i="80"/>
  <c r="J18" i="80"/>
  <c r="J17" i="80"/>
  <c r="J16" i="80"/>
  <c r="J15" i="80"/>
  <c r="J14" i="80"/>
  <c r="J13" i="80"/>
  <c r="J12" i="80"/>
  <c r="J11" i="80"/>
  <c r="J10" i="80"/>
  <c r="J9" i="80"/>
  <c r="J8" i="80"/>
  <c r="J7" i="80"/>
  <c r="J6" i="80"/>
  <c r="I29" i="79"/>
  <c r="H29" i="79"/>
  <c r="G29" i="79"/>
  <c r="F29" i="79"/>
  <c r="E29" i="79"/>
  <c r="D29" i="79"/>
  <c r="C29" i="79"/>
  <c r="C30" i="79" s="1"/>
  <c r="F30" i="79" l="1"/>
  <c r="D30" i="79"/>
  <c r="H30" i="79"/>
  <c r="E32" i="80"/>
  <c r="G32" i="80"/>
  <c r="I32" i="80"/>
  <c r="E30" i="79"/>
  <c r="G30" i="79"/>
  <c r="I30" i="79"/>
  <c r="D32" i="80"/>
  <c r="F32" i="80"/>
  <c r="H32" i="80"/>
  <c r="J31" i="80"/>
  <c r="B21" i="77"/>
  <c r="C9" i="77" l="1"/>
  <c r="C24" i="77"/>
  <c r="E13" i="77"/>
  <c r="G30" i="77"/>
  <c r="C20" i="77"/>
  <c r="G11" i="77"/>
  <c r="C23" i="77"/>
  <c r="E14" i="77"/>
  <c r="F26" i="77"/>
  <c r="E8" i="77"/>
  <c r="B28" i="77"/>
  <c r="B17" i="77"/>
  <c r="C32" i="77"/>
  <c r="B22" i="77"/>
  <c r="G24" i="77"/>
  <c r="F11" i="77"/>
  <c r="G12" i="77"/>
  <c r="C19" i="77"/>
  <c r="F34" i="77"/>
  <c r="G25" i="77"/>
  <c r="B18" i="77"/>
  <c r="C16" i="77"/>
  <c r="D32" i="77"/>
  <c r="F32" i="77"/>
  <c r="D18" i="77"/>
  <c r="C30" i="77"/>
  <c r="B35" i="77"/>
  <c r="C22" i="77"/>
  <c r="F31" i="77"/>
  <c r="F21" i="77"/>
  <c r="D28" i="77"/>
  <c r="D21" i="77"/>
  <c r="E12" i="77"/>
  <c r="C15" i="77"/>
  <c r="E35" i="77"/>
  <c r="B13" i="77"/>
  <c r="C25" i="77"/>
  <c r="B12" i="77"/>
  <c r="F19" i="77"/>
  <c r="G29" i="77"/>
  <c r="B25" i="77"/>
  <c r="F20" i="77"/>
  <c r="D26" i="77"/>
  <c r="E24" i="77"/>
  <c r="E26" i="77"/>
  <c r="E10" i="77"/>
  <c r="E16" i="77"/>
  <c r="F8" i="77"/>
  <c r="F28" i="77"/>
  <c r="D16" i="77"/>
  <c r="C27" i="77"/>
  <c r="B10" i="77"/>
  <c r="G35" i="77"/>
  <c r="C26" i="77"/>
  <c r="B14" i="77"/>
  <c r="D24" i="77"/>
  <c r="F35" i="77"/>
  <c r="C28" i="77"/>
  <c r="F12" i="77"/>
  <c r="B33" i="77"/>
  <c r="C17" i="77"/>
  <c r="D19" i="77"/>
  <c r="D20" i="77"/>
  <c r="E30" i="77"/>
  <c r="D29" i="77"/>
  <c r="C21" i="77"/>
  <c r="G32" i="77"/>
  <c r="E9" i="77"/>
  <c r="D27" i="77"/>
  <c r="G34" i="77"/>
  <c r="B11" i="77"/>
  <c r="I29" i="77"/>
  <c r="F16" i="77"/>
  <c r="E22" i="77"/>
  <c r="E17" i="77"/>
  <c r="G16" i="77"/>
  <c r="G33" i="77"/>
  <c r="D13" i="77"/>
  <c r="B26" i="77"/>
  <c r="C10" i="77"/>
  <c r="B19" i="77"/>
  <c r="F33" i="77"/>
  <c r="C33" i="77"/>
  <c r="C12" i="77"/>
  <c r="E18" i="77"/>
  <c r="G19" i="77"/>
  <c r="B30" i="77"/>
  <c r="G18" i="77"/>
  <c r="G23" i="77"/>
  <c r="G22" i="77"/>
  <c r="G31" i="77"/>
  <c r="B27" i="77"/>
  <c r="J22" i="77"/>
  <c r="J27" i="77"/>
  <c r="L14" i="77"/>
  <c r="H10" i="77"/>
  <c r="L23" i="77"/>
  <c r="L25" i="77"/>
  <c r="M21" i="77"/>
  <c r="J23" i="77"/>
  <c r="M15" i="77"/>
  <c r="H17" i="77"/>
  <c r="H24" i="77"/>
  <c r="I31" i="77"/>
  <c r="L19" i="77"/>
  <c r="J16" i="77"/>
  <c r="K21" i="77"/>
  <c r="G7" i="77"/>
  <c r="F7" i="77"/>
  <c r="D7" i="77"/>
  <c r="C7" i="77"/>
  <c r="B7" i="77"/>
  <c r="E7" i="77"/>
  <c r="L20" i="77" l="1"/>
  <c r="L34" i="77"/>
  <c r="K14" i="77"/>
  <c r="I21" i="77"/>
  <c r="M20" i="77"/>
  <c r="H12" i="77"/>
  <c r="L8" i="77"/>
  <c r="J30" i="77"/>
  <c r="H16" i="77"/>
  <c r="J32" i="77"/>
  <c r="I9" i="77"/>
  <c r="H29" i="77"/>
  <c r="I26" i="77"/>
  <c r="M33" i="77"/>
  <c r="C31" i="77"/>
  <c r="J13" i="77"/>
  <c r="L33" i="77"/>
  <c r="K18" i="77"/>
  <c r="H26" i="77"/>
  <c r="I28" i="77"/>
  <c r="G26" i="77"/>
  <c r="H20" i="77"/>
  <c r="M32" i="77"/>
  <c r="G27" i="77"/>
  <c r="L24" i="77"/>
  <c r="E23" i="77"/>
  <c r="K30" i="77"/>
  <c r="M23" i="77"/>
  <c r="H23" i="77"/>
  <c r="H27" i="77"/>
  <c r="B23" i="77"/>
  <c r="G21" i="77"/>
  <c r="L28" i="77"/>
  <c r="C8" i="77"/>
  <c r="F30" i="77"/>
  <c r="F17" i="77"/>
  <c r="L30" i="77"/>
  <c r="G10" i="77"/>
  <c r="I10" i="77"/>
  <c r="E19" i="77"/>
  <c r="F23" i="77"/>
  <c r="J15" i="77"/>
  <c r="F15" i="77"/>
  <c r="H13" i="77"/>
  <c r="E21" i="77"/>
  <c r="I18" i="77"/>
  <c r="M14" i="77"/>
  <c r="K16" i="77"/>
  <c r="H32" i="77"/>
  <c r="J10" i="77"/>
  <c r="H35" i="77"/>
  <c r="M31" i="77"/>
  <c r="J25" i="77"/>
  <c r="I8" i="77"/>
  <c r="K12" i="77"/>
  <c r="J34" i="77"/>
  <c r="H9" i="77"/>
  <c r="L16" i="77"/>
  <c r="H14" i="77"/>
  <c r="I23" i="77"/>
  <c r="D34" i="77"/>
  <c r="C18" i="77"/>
  <c r="I11" i="77"/>
  <c r="K35" i="77"/>
  <c r="D23" i="77"/>
  <c r="E34" i="77"/>
  <c r="K7" i="77"/>
  <c r="F24" i="77"/>
  <c r="G20" i="77"/>
  <c r="J18" i="77"/>
  <c r="M13" i="77"/>
  <c r="B29" i="77"/>
  <c r="M10" i="77"/>
  <c r="H31" i="77"/>
  <c r="B24" i="77"/>
  <c r="H18" i="77"/>
  <c r="M24" i="77"/>
  <c r="E27" i="77"/>
  <c r="E11" i="77"/>
  <c r="D9" i="77"/>
  <c r="B8" i="77"/>
  <c r="J7" i="77"/>
  <c r="D14" i="77"/>
  <c r="C29" i="77"/>
  <c r="K22" i="77"/>
  <c r="G15" i="77"/>
  <c r="C13" i="77"/>
  <c r="K24" i="77"/>
  <c r="M27" i="77"/>
  <c r="K17" i="77"/>
  <c r="F14" i="77"/>
  <c r="M9" i="77"/>
  <c r="E28" i="77"/>
  <c r="M16" i="77"/>
  <c r="D11" i="77"/>
  <c r="F29" i="77"/>
  <c r="J29" i="77"/>
  <c r="G9" i="77"/>
  <c r="J35" i="77"/>
  <c r="F27" i="77"/>
  <c r="L13" i="77"/>
  <c r="I30" i="77"/>
  <c r="B32" i="77"/>
  <c r="B9" i="77"/>
  <c r="J8" i="77"/>
  <c r="C35" i="77"/>
  <c r="J17" i="77"/>
  <c r="B20" i="77"/>
  <c r="E25" i="77"/>
  <c r="G17" i="77"/>
  <c r="J12" i="77"/>
  <c r="B31" i="77"/>
  <c r="M35" i="77"/>
  <c r="G13" i="77"/>
  <c r="E33" i="77"/>
  <c r="K8" i="77"/>
  <c r="H34" i="77"/>
  <c r="I33" i="77"/>
  <c r="I25" i="77"/>
  <c r="M11" i="77"/>
  <c r="J28" i="77"/>
  <c r="I19" i="77"/>
  <c r="K32" i="77"/>
  <c r="H7" i="77"/>
  <c r="L15" i="77"/>
  <c r="K34" i="77"/>
  <c r="L29" i="77"/>
  <c r="J24" i="77"/>
  <c r="M29" i="77"/>
  <c r="L32" i="77"/>
  <c r="I34" i="77"/>
  <c r="I14" i="77"/>
  <c r="I22" i="77"/>
  <c r="J21" i="77"/>
  <c r="L17" i="77"/>
  <c r="J14" i="77"/>
  <c r="F22" i="77"/>
  <c r="L21" i="77"/>
  <c r="J9" i="77"/>
  <c r="K33" i="77"/>
  <c r="L12" i="77"/>
  <c r="M34" i="77"/>
  <c r="J19" i="77"/>
  <c r="K11" i="77"/>
  <c r="F9" i="77"/>
  <c r="L31" i="77"/>
  <c r="D10" i="77"/>
  <c r="F10" i="77"/>
  <c r="L18" i="77"/>
  <c r="H33" i="77"/>
  <c r="H8" i="77"/>
  <c r="C14" i="77"/>
  <c r="C11" i="77"/>
  <c r="E32" i="77"/>
  <c r="H22" i="77"/>
  <c r="K9" i="77"/>
  <c r="I16" i="77"/>
  <c r="M28" i="77"/>
  <c r="E15" i="77"/>
  <c r="K26" i="77"/>
  <c r="K10" i="77"/>
  <c r="B15" i="77"/>
  <c r="D15" i="77"/>
  <c r="J31" i="77"/>
  <c r="L35" i="77"/>
  <c r="H15" i="77"/>
  <c r="K13" i="77"/>
  <c r="M17" i="77"/>
  <c r="B16" i="77"/>
  <c r="L9" i="77"/>
  <c r="M8" i="77"/>
  <c r="M18" i="77"/>
  <c r="J33" i="77"/>
  <c r="I35" i="77"/>
  <c r="L10" i="77"/>
  <c r="I15" i="77"/>
  <c r="K29" i="77"/>
  <c r="I13" i="77"/>
  <c r="I12" i="77"/>
  <c r="H19" i="77"/>
  <c r="K31" i="77"/>
  <c r="J11" i="77"/>
  <c r="K25" i="77"/>
  <c r="M26" i="77"/>
  <c r="I32" i="77"/>
  <c r="M25" i="77"/>
  <c r="M30" i="77"/>
  <c r="I24" i="77"/>
  <c r="I17" i="77"/>
  <c r="H21" i="77"/>
  <c r="L7" i="77"/>
  <c r="M22" i="77"/>
  <c r="E31" i="77"/>
  <c r="F18" i="77"/>
  <c r="K15" i="77"/>
  <c r="H11" i="77"/>
  <c r="I7" i="77"/>
  <c r="H25" i="77"/>
  <c r="E29" i="77"/>
  <c r="E20" i="77"/>
  <c r="L11" i="77"/>
  <c r="K23" i="77"/>
  <c r="L26" i="77"/>
  <c r="M19" i="77"/>
  <c r="H30" i="77"/>
  <c r="D22" i="77"/>
  <c r="D30" i="77"/>
  <c r="M7" i="77"/>
  <c r="F13" i="77"/>
  <c r="B34" i="77"/>
  <c r="G14" i="77"/>
  <c r="I27" i="77"/>
  <c r="G28" i="77"/>
  <c r="F25" i="77"/>
  <c r="K27" i="77"/>
  <c r="I20" i="77"/>
  <c r="L27" i="77"/>
  <c r="D12" i="77"/>
  <c r="D35" i="77"/>
  <c r="D8" i="77"/>
  <c r="D25" i="77"/>
  <c r="K19" i="77"/>
  <c r="M12" i="77"/>
  <c r="G8" i="77"/>
  <c r="J26" i="77"/>
  <c r="K28" i="77"/>
  <c r="K20" i="77"/>
  <c r="J20" i="77"/>
  <c r="C34" i="77"/>
  <c r="D33" i="77"/>
  <c r="L22" i="77"/>
  <c r="H28" i="77"/>
  <c r="D17" i="77"/>
  <c r="D31" i="77"/>
  <c r="I30" i="55" l="1"/>
  <c r="H30" i="55"/>
  <c r="G30" i="55"/>
  <c r="F30" i="55"/>
  <c r="E30" i="55"/>
  <c r="D30" i="55"/>
  <c r="C30" i="55"/>
  <c r="H32" i="55" s="1"/>
  <c r="E32" i="55" l="1"/>
  <c r="D31" i="55"/>
  <c r="H31" i="55"/>
  <c r="I32" i="55"/>
  <c r="F31" i="55"/>
  <c r="I31" i="55"/>
  <c r="G32" i="55"/>
  <c r="E31" i="55"/>
  <c r="D32" i="55"/>
  <c r="G31" i="55"/>
  <c r="F32" i="55"/>
  <c r="E16" i="74" l="1"/>
  <c r="E48" i="74" s="1"/>
  <c r="E80" i="74" s="1"/>
  <c r="E111" i="74" s="1"/>
  <c r="C24" i="73"/>
  <c r="B29" i="73"/>
  <c r="F20" i="74"/>
  <c r="F52" i="74" s="1"/>
  <c r="F84" i="74" s="1"/>
  <c r="F115" i="74" s="1"/>
  <c r="B11" i="73"/>
  <c r="B33" i="73"/>
  <c r="D28" i="74"/>
  <c r="D60" i="74" s="1"/>
  <c r="D92" i="74" s="1"/>
  <c r="D123" i="74" s="1"/>
  <c r="E18" i="74"/>
  <c r="E50" i="74" s="1"/>
  <c r="E82" i="74" s="1"/>
  <c r="E113" i="74" s="1"/>
  <c r="G35" i="74"/>
  <c r="G67" i="74" s="1"/>
  <c r="G99" i="74" s="1"/>
  <c r="G130" i="74" s="1"/>
  <c r="C26" i="74"/>
  <c r="C58" i="74" s="1"/>
  <c r="C90" i="74" s="1"/>
  <c r="C121" i="74" s="1"/>
  <c r="C12" i="73"/>
  <c r="B7" i="73"/>
  <c r="F29" i="74"/>
  <c r="F61" i="74" s="1"/>
  <c r="F93" i="74" s="1"/>
  <c r="F124" i="74" s="1"/>
  <c r="D17" i="74"/>
  <c r="D49" i="74" s="1"/>
  <c r="D81" i="74" s="1"/>
  <c r="D112" i="74" s="1"/>
  <c r="C13" i="74"/>
  <c r="C45" i="74" s="1"/>
  <c r="E28" i="74"/>
  <c r="E60" i="74" s="1"/>
  <c r="E92" i="74" s="1"/>
  <c r="E123" i="74" s="1"/>
  <c r="B13" i="74"/>
  <c r="B45" i="74" s="1"/>
  <c r="G13" i="74"/>
  <c r="G45" i="74" s="1"/>
  <c r="G77" i="74" s="1"/>
  <c r="G108" i="74" s="1"/>
  <c r="E34" i="74"/>
  <c r="E66" i="74" s="1"/>
  <c r="E98" i="74" s="1"/>
  <c r="E129" i="74" s="1"/>
  <c r="C17" i="73"/>
  <c r="B19" i="73"/>
  <c r="B21" i="74"/>
  <c r="B53" i="74" s="1"/>
  <c r="B85" i="74" s="1"/>
  <c r="B116" i="74" s="1"/>
  <c r="C9" i="73"/>
  <c r="E20" i="74"/>
  <c r="E52" i="74" s="1"/>
  <c r="E84" i="74" s="1"/>
  <c r="E115" i="74" s="1"/>
  <c r="G34" i="74"/>
  <c r="G66" i="74" s="1"/>
  <c r="G98" i="74" s="1"/>
  <c r="G129" i="74" s="1"/>
  <c r="E19" i="74"/>
  <c r="E51" i="74" s="1"/>
  <c r="C15" i="74"/>
  <c r="C47" i="74" s="1"/>
  <c r="C79" i="74" s="1"/>
  <c r="C110" i="74" s="1"/>
  <c r="G15" i="74"/>
  <c r="G47" i="74" s="1"/>
  <c r="G79" i="74" s="1"/>
  <c r="G110" i="74" s="1"/>
  <c r="E8" i="74"/>
  <c r="E40" i="74" s="1"/>
  <c r="E72" i="74" s="1"/>
  <c r="E103" i="74" s="1"/>
  <c r="B17" i="73"/>
  <c r="C35" i="73"/>
  <c r="B29" i="74"/>
  <c r="B61" i="74" s="1"/>
  <c r="B93" i="74" s="1"/>
  <c r="B124" i="74" s="1"/>
  <c r="B20" i="73"/>
  <c r="B20" i="74"/>
  <c r="B52" i="74" s="1"/>
  <c r="B84" i="74" s="1"/>
  <c r="B115" i="74" s="1"/>
  <c r="C32" i="74"/>
  <c r="C64" i="74" s="1"/>
  <c r="C96" i="74" s="1"/>
  <c r="C127" i="74" s="1"/>
  <c r="D27" i="74"/>
  <c r="D59" i="74" s="1"/>
  <c r="D91" i="74" s="1"/>
  <c r="D122" i="74" s="1"/>
  <c r="D31" i="74"/>
  <c r="D63" i="74" s="1"/>
  <c r="D95" i="74" s="1"/>
  <c r="D126" i="74" s="1"/>
  <c r="D12" i="74"/>
  <c r="D44" i="74" s="1"/>
  <c r="D76" i="74" s="1"/>
  <c r="D107" i="74" s="1"/>
  <c r="G8" i="74"/>
  <c r="G40" i="74" s="1"/>
  <c r="G72" i="74" s="1"/>
  <c r="G103" i="74" s="1"/>
  <c r="C11" i="74"/>
  <c r="C43" i="74" s="1"/>
  <c r="F23" i="74"/>
  <c r="F55" i="74" s="1"/>
  <c r="F87" i="74" s="1"/>
  <c r="F118" i="74" s="1"/>
  <c r="C11" i="73"/>
  <c r="B16" i="74"/>
  <c r="B48" i="74" s="1"/>
  <c r="B80" i="74" s="1"/>
  <c r="B111" i="74" s="1"/>
  <c r="F34" i="74"/>
  <c r="F66" i="74" s="1"/>
  <c r="F98" i="74" s="1"/>
  <c r="F129" i="74" s="1"/>
  <c r="B19" i="74"/>
  <c r="B51" i="74" s="1"/>
  <c r="B34" i="74"/>
  <c r="B66" i="74" s="1"/>
  <c r="C33" i="74"/>
  <c r="C65" i="74" s="1"/>
  <c r="C97" i="74" s="1"/>
  <c r="C128" i="74" s="1"/>
  <c r="D16" i="74"/>
  <c r="D48" i="74" s="1"/>
  <c r="D80" i="74" s="1"/>
  <c r="D111" i="74" s="1"/>
  <c r="B24" i="74"/>
  <c r="B56" i="74" s="1"/>
  <c r="B88" i="74" s="1"/>
  <c r="B119" i="74" s="1"/>
  <c r="F27" i="74"/>
  <c r="F59" i="74" s="1"/>
  <c r="F91" i="74" s="1"/>
  <c r="F122" i="74" s="1"/>
  <c r="D8" i="74"/>
  <c r="D40" i="74" s="1"/>
  <c r="D72" i="74" s="1"/>
  <c r="D103" i="74" s="1"/>
  <c r="F16" i="74"/>
  <c r="F48" i="74" s="1"/>
  <c r="F80" i="74" s="1"/>
  <c r="F111" i="74" s="1"/>
  <c r="B32" i="73"/>
  <c r="C17" i="74"/>
  <c r="C49" i="74" s="1"/>
  <c r="C81" i="74" s="1"/>
  <c r="C112" i="74" s="1"/>
  <c r="G24" i="74"/>
  <c r="G56" i="74" s="1"/>
  <c r="G88" i="74" s="1"/>
  <c r="G119" i="74" s="1"/>
  <c r="C33" i="73"/>
  <c r="C18" i="74"/>
  <c r="C50" i="74" s="1"/>
  <c r="C82" i="74" s="1"/>
  <c r="C113" i="74" s="1"/>
  <c r="D19" i="74"/>
  <c r="D51" i="74" s="1"/>
  <c r="D83" i="74" s="1"/>
  <c r="D114" i="74" s="1"/>
  <c r="C12" i="74"/>
  <c r="C44" i="74" s="1"/>
  <c r="C76" i="74" s="1"/>
  <c r="C107" i="74" s="1"/>
  <c r="G28" i="74"/>
  <c r="G60" i="74" s="1"/>
  <c r="G92" i="74" s="1"/>
  <c r="G123" i="74" s="1"/>
  <c r="C32" i="73"/>
  <c r="F8" i="74"/>
  <c r="F40" i="74" s="1"/>
  <c r="F72" i="74" s="1"/>
  <c r="F103" i="74" s="1"/>
  <c r="G31" i="74"/>
  <c r="G63" i="74" s="1"/>
  <c r="G95" i="74" s="1"/>
  <c r="G126" i="74" s="1"/>
  <c r="E33" i="74"/>
  <c r="E65" i="74" s="1"/>
  <c r="E97" i="74" s="1"/>
  <c r="E128" i="74" s="1"/>
  <c r="E29" i="74"/>
  <c r="E61" i="74" s="1"/>
  <c r="E93" i="74" s="1"/>
  <c r="E124" i="74" s="1"/>
  <c r="G17" i="74"/>
  <c r="G49" i="74" s="1"/>
  <c r="G81" i="74" s="1"/>
  <c r="G112" i="74" s="1"/>
  <c r="B25" i="73"/>
  <c r="D35" i="74"/>
  <c r="D67" i="74" s="1"/>
  <c r="D99" i="74" s="1"/>
  <c r="D130" i="74" s="1"/>
  <c r="B15" i="74"/>
  <c r="B47" i="74" s="1"/>
  <c r="B79" i="74" s="1"/>
  <c r="B110" i="74" s="1"/>
  <c r="B30" i="73"/>
  <c r="D22" i="74"/>
  <c r="D54" i="74" s="1"/>
  <c r="D86" i="74" s="1"/>
  <c r="D117" i="74" s="1"/>
  <c r="G16" i="74"/>
  <c r="G48" i="74" s="1"/>
  <c r="G80" i="74" s="1"/>
  <c r="G111" i="74" s="1"/>
  <c r="C20" i="73"/>
  <c r="D30" i="74"/>
  <c r="D62" i="74" s="1"/>
  <c r="D94" i="74" s="1"/>
  <c r="D125" i="74" s="1"/>
  <c r="B12" i="73"/>
  <c r="F32" i="74"/>
  <c r="F64" i="74" s="1"/>
  <c r="F96" i="74" s="1"/>
  <c r="F127" i="74" s="1"/>
  <c r="C31" i="73"/>
  <c r="E9" i="74"/>
  <c r="E41" i="74" s="1"/>
  <c r="E73" i="74" s="1"/>
  <c r="E104" i="74" s="1"/>
  <c r="C21" i="73"/>
  <c r="E30" i="74"/>
  <c r="E62" i="74" s="1"/>
  <c r="E94" i="74" s="1"/>
  <c r="E125" i="74" s="1"/>
  <c r="B28" i="74"/>
  <c r="B60" i="74" s="1"/>
  <c r="B92" i="74" s="1"/>
  <c r="B123" i="74" s="1"/>
  <c r="B35" i="73"/>
  <c r="D11" i="74"/>
  <c r="D43" i="74" s="1"/>
  <c r="E32" i="74"/>
  <c r="E64" i="74" s="1"/>
  <c r="D33" i="74"/>
  <c r="D65" i="74" s="1"/>
  <c r="D97" i="74" s="1"/>
  <c r="D128" i="74" s="1"/>
  <c r="C27" i="73"/>
  <c r="E23" i="74"/>
  <c r="E55" i="74" s="1"/>
  <c r="E87" i="74" s="1"/>
  <c r="E118" i="74" s="1"/>
  <c r="B26" i="73"/>
  <c r="D9" i="74"/>
  <c r="D41" i="74" s="1"/>
  <c r="D73" i="74" s="1"/>
  <c r="D104" i="74" s="1"/>
  <c r="E25" i="74"/>
  <c r="E57" i="74" s="1"/>
  <c r="E89" i="74" s="1"/>
  <c r="E120" i="74" s="1"/>
  <c r="F9" i="74"/>
  <c r="F41" i="74" s="1"/>
  <c r="F73" i="74" s="1"/>
  <c r="F104" i="74" s="1"/>
  <c r="B31" i="73"/>
  <c r="D32" i="74"/>
  <c r="D64" i="74" s="1"/>
  <c r="D96" i="74" s="1"/>
  <c r="D127" i="74" s="1"/>
  <c r="C30" i="74"/>
  <c r="C62" i="74" s="1"/>
  <c r="C94" i="74" s="1"/>
  <c r="C125" i="74" s="1"/>
  <c r="E21" i="74"/>
  <c r="E53" i="74" s="1"/>
  <c r="E85" i="74" s="1"/>
  <c r="E116" i="74" s="1"/>
  <c r="B14" i="74"/>
  <c r="B46" i="74" s="1"/>
  <c r="E22" i="74"/>
  <c r="E54" i="74" s="1"/>
  <c r="E86" i="74" s="1"/>
  <c r="E117" i="74" s="1"/>
  <c r="G25" i="74"/>
  <c r="G57" i="74" s="1"/>
  <c r="G89" i="74" s="1"/>
  <c r="G120" i="74" s="1"/>
  <c r="G29" i="74"/>
  <c r="G61" i="74" s="1"/>
  <c r="G93" i="74" s="1"/>
  <c r="G124" i="74" s="1"/>
  <c r="G30" i="74"/>
  <c r="G62" i="74" s="1"/>
  <c r="G94" i="74" s="1"/>
  <c r="G125" i="74" s="1"/>
  <c r="G19" i="74"/>
  <c r="G51" i="74" s="1"/>
  <c r="G83" i="74" s="1"/>
  <c r="G114" i="74" s="1"/>
  <c r="C28" i="74"/>
  <c r="C60" i="74" s="1"/>
  <c r="E14" i="74"/>
  <c r="E46" i="74" s="1"/>
  <c r="E78" i="74" s="1"/>
  <c r="E109" i="74" s="1"/>
  <c r="C29" i="73"/>
  <c r="B34" i="73"/>
  <c r="D15" i="74"/>
  <c r="D47" i="74" s="1"/>
  <c r="D79" i="74" s="1"/>
  <c r="D110" i="74" s="1"/>
  <c r="B18" i="73"/>
  <c r="F18" i="74"/>
  <c r="F50" i="74" s="1"/>
  <c r="F82" i="74" s="1"/>
  <c r="F113" i="74" s="1"/>
  <c r="B13" i="73"/>
  <c r="B11" i="74"/>
  <c r="B43" i="74" s="1"/>
  <c r="F26" i="74"/>
  <c r="F58" i="74" s="1"/>
  <c r="F90" i="74" s="1"/>
  <c r="F121" i="74" s="1"/>
  <c r="F17" i="74"/>
  <c r="F49" i="74" s="1"/>
  <c r="F81" i="74" s="1"/>
  <c r="F112" i="74" s="1"/>
  <c r="B31" i="74"/>
  <c r="B63" i="74" s="1"/>
  <c r="B95" i="74" s="1"/>
  <c r="B126" i="74" s="1"/>
  <c r="C27" i="74"/>
  <c r="C59" i="74" s="1"/>
  <c r="C91" i="74" s="1"/>
  <c r="C122" i="74" s="1"/>
  <c r="C9" i="74"/>
  <c r="C41" i="74" s="1"/>
  <c r="C73" i="74" s="1"/>
  <c r="C104" i="74" s="1"/>
  <c r="C34" i="73"/>
  <c r="F35" i="74"/>
  <c r="F67" i="74" s="1"/>
  <c r="F99" i="74" s="1"/>
  <c r="F130" i="74" s="1"/>
  <c r="G18" i="74"/>
  <c r="G50" i="74" s="1"/>
  <c r="G82" i="74" s="1"/>
  <c r="G113" i="74" s="1"/>
  <c r="F12" i="74"/>
  <c r="F44" i="74" s="1"/>
  <c r="F76" i="74" s="1"/>
  <c r="F107" i="74" s="1"/>
  <c r="E26" i="74"/>
  <c r="E58" i="74" s="1"/>
  <c r="E90" i="74" s="1"/>
  <c r="E121" i="74" s="1"/>
  <c r="B15" i="73"/>
  <c r="G9" i="74"/>
  <c r="G41" i="74" s="1"/>
  <c r="G73" i="74" s="1"/>
  <c r="G104" i="74" s="1"/>
  <c r="E10" i="74"/>
  <c r="E42" i="74" s="1"/>
  <c r="E74" i="74" s="1"/>
  <c r="E105" i="74" s="1"/>
  <c r="F30" i="74"/>
  <c r="F62" i="74" s="1"/>
  <c r="F94" i="74" s="1"/>
  <c r="F125" i="74" s="1"/>
  <c r="D7" i="74"/>
  <c r="D39" i="74" s="1"/>
  <c r="D71" i="74" s="1"/>
  <c r="D102" i="74" s="1"/>
  <c r="B33" i="74"/>
  <c r="B65" i="74" s="1"/>
  <c r="B97" i="74" s="1"/>
  <c r="B128" i="74" s="1"/>
  <c r="B27" i="73"/>
  <c r="G20" i="74"/>
  <c r="G52" i="74" s="1"/>
  <c r="G84" i="74" s="1"/>
  <c r="G115" i="74" s="1"/>
  <c r="E11" i="74"/>
  <c r="E43" i="74" s="1"/>
  <c r="F33" i="74"/>
  <c r="F65" i="74" s="1"/>
  <c r="F97" i="74" s="1"/>
  <c r="F128" i="74" s="1"/>
  <c r="G10" i="74"/>
  <c r="G42" i="74" s="1"/>
  <c r="G74" i="74" s="1"/>
  <c r="G105" i="74" s="1"/>
  <c r="D20" i="74"/>
  <c r="D52" i="74" s="1"/>
  <c r="D84" i="74" s="1"/>
  <c r="D115" i="74" s="1"/>
  <c r="C22" i="74"/>
  <c r="C54" i="74" s="1"/>
  <c r="C86" i="74" s="1"/>
  <c r="C117" i="74" s="1"/>
  <c r="F14" i="74"/>
  <c r="F46" i="74" s="1"/>
  <c r="F78" i="74" s="1"/>
  <c r="F109" i="74" s="1"/>
  <c r="D25" i="74"/>
  <c r="D57" i="74" s="1"/>
  <c r="D89" i="74" s="1"/>
  <c r="D120" i="74" s="1"/>
  <c r="F25" i="74"/>
  <c r="F57" i="74" s="1"/>
  <c r="F89" i="74" s="1"/>
  <c r="F120" i="74" s="1"/>
  <c r="F15" i="74"/>
  <c r="F47" i="74" s="1"/>
  <c r="F79" i="74" s="1"/>
  <c r="F110" i="74" s="1"/>
  <c r="F19" i="74"/>
  <c r="F51" i="74" s="1"/>
  <c r="F83" i="74" s="1"/>
  <c r="F114" i="74" s="1"/>
  <c r="G12" i="74"/>
  <c r="G44" i="74" s="1"/>
  <c r="G76" i="74" s="1"/>
  <c r="G107" i="74" s="1"/>
  <c r="D34" i="74"/>
  <c r="D66" i="74" s="1"/>
  <c r="D98" i="74" s="1"/>
  <c r="D129" i="74" s="1"/>
  <c r="G11" i="74"/>
  <c r="G43" i="74" s="1"/>
  <c r="B10" i="74"/>
  <c r="B42" i="74" s="1"/>
  <c r="B74" i="74" s="1"/>
  <c r="B105" i="74" s="1"/>
  <c r="C8" i="74"/>
  <c r="C40" i="74" s="1"/>
  <c r="C72" i="74" s="1"/>
  <c r="C103" i="74" s="1"/>
  <c r="C25" i="73"/>
  <c r="D29" i="74"/>
  <c r="D61" i="74" s="1"/>
  <c r="D93" i="74" s="1"/>
  <c r="D124" i="74" s="1"/>
  <c r="C18" i="73"/>
  <c r="B27" i="74"/>
  <c r="B59" i="74" s="1"/>
  <c r="B91" i="74" s="1"/>
  <c r="B122" i="74" s="1"/>
  <c r="C15" i="73"/>
  <c r="C13" i="73"/>
  <c r="F10" i="74"/>
  <c r="F42" i="74" s="1"/>
  <c r="F74" i="74" s="1"/>
  <c r="F105" i="74" s="1"/>
  <c r="B17" i="74"/>
  <c r="B49" i="74" s="1"/>
  <c r="B22" i="74"/>
  <c r="B54" i="74" s="1"/>
  <c r="B86" i="74" s="1"/>
  <c r="B117" i="74" s="1"/>
  <c r="C35" i="74"/>
  <c r="C67" i="74" s="1"/>
  <c r="C99" i="74" s="1"/>
  <c r="C130" i="74" s="1"/>
  <c r="B21" i="73"/>
  <c r="B8" i="73"/>
  <c r="B23" i="74"/>
  <c r="B55" i="74" s="1"/>
  <c r="G32" i="74"/>
  <c r="G64" i="74" s="1"/>
  <c r="G96" i="74" s="1"/>
  <c r="G127" i="74" s="1"/>
  <c r="E17" i="74"/>
  <c r="E49" i="74" s="1"/>
  <c r="C10" i="73"/>
  <c r="E13" i="74"/>
  <c r="E45" i="74" s="1"/>
  <c r="E77" i="74" s="1"/>
  <c r="E108" i="74" s="1"/>
  <c r="B9" i="73"/>
  <c r="B14" i="73"/>
  <c r="F11" i="74"/>
  <c r="F43" i="74" s="1"/>
  <c r="C23" i="74"/>
  <c r="C55" i="74" s="1"/>
  <c r="C87" i="74" s="1"/>
  <c r="C118" i="74" s="1"/>
  <c r="G21" i="74"/>
  <c r="G53" i="74" s="1"/>
  <c r="G85" i="74" s="1"/>
  <c r="G116" i="74" s="1"/>
  <c r="G23" i="74"/>
  <c r="G55" i="74" s="1"/>
  <c r="G87" i="74" s="1"/>
  <c r="G118" i="74" s="1"/>
  <c r="B9" i="74"/>
  <c r="B41" i="74" s="1"/>
  <c r="B73" i="74" s="1"/>
  <c r="B104" i="74" s="1"/>
  <c r="F31" i="74"/>
  <c r="F63" i="74" s="1"/>
  <c r="F95" i="74" s="1"/>
  <c r="F126" i="74" s="1"/>
  <c r="B22" i="73"/>
  <c r="B35" i="74"/>
  <c r="B67" i="74" s="1"/>
  <c r="B99" i="74" s="1"/>
  <c r="B130" i="74" s="1"/>
  <c r="B32" i="74"/>
  <c r="B64" i="74" s="1"/>
  <c r="B12" i="74"/>
  <c r="B44" i="74" s="1"/>
  <c r="B76" i="74" s="1"/>
  <c r="B107" i="74" s="1"/>
  <c r="C10" i="74"/>
  <c r="C42" i="74" s="1"/>
  <c r="D26" i="74"/>
  <c r="D58" i="74" s="1"/>
  <c r="D90" i="74" s="1"/>
  <c r="D121" i="74" s="1"/>
  <c r="C25" i="74"/>
  <c r="C57" i="74" s="1"/>
  <c r="C89" i="74" s="1"/>
  <c r="C120" i="74" s="1"/>
  <c r="B18" i="74"/>
  <c r="B50" i="74" s="1"/>
  <c r="B82" i="74" s="1"/>
  <c r="B113" i="74" s="1"/>
  <c r="G14" i="74"/>
  <c r="G46" i="74" s="1"/>
  <c r="G78" i="74" s="1"/>
  <c r="G109" i="74" s="1"/>
  <c r="C21" i="74"/>
  <c r="C53" i="74" s="1"/>
  <c r="G22" i="74"/>
  <c r="G54" i="74" s="1"/>
  <c r="G86" i="74" s="1"/>
  <c r="G117" i="74" s="1"/>
  <c r="B30" i="74"/>
  <c r="B62" i="74" s="1"/>
  <c r="B94" i="74" s="1"/>
  <c r="B125" i="74" s="1"/>
  <c r="E15" i="74"/>
  <c r="E47" i="74" s="1"/>
  <c r="E79" i="74" s="1"/>
  <c r="E110" i="74" s="1"/>
  <c r="B8" i="74"/>
  <c r="B40" i="74" s="1"/>
  <c r="B72" i="74" s="1"/>
  <c r="B103" i="74" s="1"/>
  <c r="G26" i="74"/>
  <c r="G58" i="74" s="1"/>
  <c r="G90" i="74" s="1"/>
  <c r="G121" i="74" s="1"/>
  <c r="C29" i="74"/>
  <c r="C61" i="74" s="1"/>
  <c r="C93" i="74" s="1"/>
  <c r="C124" i="74" s="1"/>
  <c r="F21" i="74"/>
  <c r="F53" i="74" s="1"/>
  <c r="F85" i="74" s="1"/>
  <c r="F116" i="74" s="1"/>
  <c r="G27" i="74"/>
  <c r="G59" i="74" s="1"/>
  <c r="G91" i="74" s="1"/>
  <c r="G122" i="74" s="1"/>
  <c r="C20" i="74"/>
  <c r="C52" i="74" s="1"/>
  <c r="C84" i="74" s="1"/>
  <c r="C115" i="74" s="1"/>
  <c r="C19" i="74"/>
  <c r="C51" i="74" s="1"/>
  <c r="C83" i="74" s="1"/>
  <c r="C114" i="74" s="1"/>
  <c r="E27" i="74"/>
  <c r="E59" i="74" s="1"/>
  <c r="E91" i="74" s="1"/>
  <c r="E122" i="74" s="1"/>
  <c r="C26" i="73"/>
  <c r="D23" i="74"/>
  <c r="D55" i="74" s="1"/>
  <c r="D87" i="74" s="1"/>
  <c r="D118" i="74" s="1"/>
  <c r="C14" i="73"/>
  <c r="B28" i="73"/>
  <c r="C14" i="74"/>
  <c r="C46" i="74" s="1"/>
  <c r="B23" i="73"/>
  <c r="C7" i="73"/>
  <c r="B25" i="74"/>
  <c r="B57" i="74" s="1"/>
  <c r="B89" i="74" s="1"/>
  <c r="B120" i="74" s="1"/>
  <c r="D18" i="74"/>
  <c r="D50" i="74" s="1"/>
  <c r="D82" i="74" s="1"/>
  <c r="D113" i="74" s="1"/>
  <c r="B26" i="74"/>
  <c r="B58" i="74" s="1"/>
  <c r="B90" i="74" s="1"/>
  <c r="B121" i="74" s="1"/>
  <c r="C19" i="73"/>
  <c r="B16" i="73"/>
  <c r="C28" i="73"/>
  <c r="F28" i="74"/>
  <c r="F60" i="74" s="1"/>
  <c r="F92" i="74" s="1"/>
  <c r="F123" i="74" s="1"/>
  <c r="E7" i="74"/>
  <c r="E39" i="74" s="1"/>
  <c r="E71" i="74" s="1"/>
  <c r="E102" i="74" s="1"/>
  <c r="C7" i="74"/>
  <c r="C39" i="74" s="1"/>
  <c r="C71" i="74" s="1"/>
  <c r="C102" i="74" s="1"/>
  <c r="D13" i="74"/>
  <c r="D45" i="74" s="1"/>
  <c r="D77" i="74" s="1"/>
  <c r="D108" i="74" s="1"/>
  <c r="E24" i="74"/>
  <c r="E56" i="74" s="1"/>
  <c r="E88" i="74" s="1"/>
  <c r="E119" i="74" s="1"/>
  <c r="G7" i="74"/>
  <c r="G39" i="74" s="1"/>
  <c r="G71" i="74" s="1"/>
  <c r="G102" i="74" s="1"/>
  <c r="C22" i="73"/>
  <c r="B24" i="73"/>
  <c r="F22" i="74"/>
  <c r="F54" i="74" s="1"/>
  <c r="F86" i="74" s="1"/>
  <c r="F117" i="74" s="1"/>
  <c r="C24" i="74"/>
  <c r="C56" i="74" s="1"/>
  <c r="C31" i="74"/>
  <c r="C63" i="74" s="1"/>
  <c r="C95" i="74" s="1"/>
  <c r="C126" i="74" s="1"/>
  <c r="E31" i="74"/>
  <c r="E63" i="74" s="1"/>
  <c r="E95" i="74" s="1"/>
  <c r="E126" i="74" s="1"/>
  <c r="F7" i="74"/>
  <c r="F39" i="74" s="1"/>
  <c r="F71" i="74" s="1"/>
  <c r="F102" i="74" s="1"/>
  <c r="E35" i="74"/>
  <c r="E67" i="74" s="1"/>
  <c r="E99" i="74" s="1"/>
  <c r="E130" i="74" s="1"/>
  <c r="E12" i="74"/>
  <c r="E44" i="74" s="1"/>
  <c r="E76" i="74" s="1"/>
  <c r="E107" i="74" s="1"/>
  <c r="F13" i="74"/>
  <c r="F45" i="74" s="1"/>
  <c r="F77" i="74" s="1"/>
  <c r="F108" i="74" s="1"/>
  <c r="C8" i="73"/>
  <c r="D10" i="74"/>
  <c r="D42" i="74" s="1"/>
  <c r="D74" i="74" s="1"/>
  <c r="D105" i="74" s="1"/>
  <c r="C30" i="73"/>
  <c r="D14" i="74"/>
  <c r="D46" i="74" s="1"/>
  <c r="D78" i="74" s="1"/>
  <c r="D109" i="74" s="1"/>
  <c r="C23" i="73"/>
  <c r="C16" i="74"/>
  <c r="C48" i="74" s="1"/>
  <c r="C80" i="74" s="1"/>
  <c r="C111" i="74" s="1"/>
  <c r="B10" i="73"/>
  <c r="G33" i="74"/>
  <c r="G65" i="74" s="1"/>
  <c r="G97" i="74" s="1"/>
  <c r="G128" i="74" s="1"/>
  <c r="D24" i="74"/>
  <c r="D56" i="74" s="1"/>
  <c r="D88" i="74" s="1"/>
  <c r="D119" i="74" s="1"/>
  <c r="F24" i="74"/>
  <c r="F56" i="74" s="1"/>
  <c r="F88" i="74" s="1"/>
  <c r="F119" i="74" s="1"/>
  <c r="C16" i="73"/>
  <c r="C34" i="74"/>
  <c r="C66" i="74" s="1"/>
  <c r="D21" i="74"/>
  <c r="D53" i="74" s="1"/>
  <c r="D85" i="74" s="1"/>
  <c r="D116" i="74" s="1"/>
  <c r="B7" i="74"/>
  <c r="B39" i="74" s="1"/>
  <c r="B71" i="74" s="1"/>
  <c r="B102" i="74" s="1"/>
  <c r="H22" i="69"/>
  <c r="H26" i="69"/>
  <c r="I36" i="69"/>
  <c r="K36" i="69"/>
  <c r="K19" i="69"/>
  <c r="K22" i="69"/>
  <c r="D20" i="69"/>
  <c r="B22" i="69"/>
  <c r="E10" i="69"/>
  <c r="B8" i="69"/>
  <c r="J16" i="69"/>
  <c r="B29" i="69"/>
  <c r="C27" i="69"/>
  <c r="H10" i="69"/>
  <c r="D23" i="69"/>
  <c r="H29" i="69"/>
  <c r="C17" i="69"/>
  <c r="F28" i="69"/>
  <c r="J32" i="69"/>
  <c r="C8" i="69"/>
  <c r="E28" i="69"/>
  <c r="H16" i="69"/>
  <c r="G29" i="69"/>
  <c r="D27" i="69"/>
  <c r="J26" i="69"/>
  <c r="G30" i="69"/>
  <c r="I26" i="69"/>
  <c r="B32" i="69"/>
  <c r="I29" i="69"/>
  <c r="G32" i="69"/>
  <c r="G19" i="69"/>
  <c r="C18" i="69"/>
  <c r="E27" i="69"/>
  <c r="K26" i="69"/>
  <c r="C9" i="69"/>
  <c r="B19" i="69"/>
  <c r="G8" i="69"/>
  <c r="B12" i="69"/>
  <c r="G23" i="69"/>
  <c r="C32" i="69"/>
  <c r="H32" i="69"/>
  <c r="D32" i="69"/>
  <c r="I13" i="69"/>
  <c r="E17" i="69"/>
  <c r="J17" i="69"/>
  <c r="F17" i="69"/>
  <c r="I20" i="69"/>
  <c r="I32" i="69"/>
  <c r="D31" i="69"/>
  <c r="E18" i="69"/>
  <c r="K17" i="69"/>
  <c r="J34" i="69"/>
  <c r="F15" i="69"/>
  <c r="C23" i="69"/>
  <c r="J20" i="69"/>
  <c r="F20" i="69"/>
  <c r="C33" i="69"/>
  <c r="E8" i="69"/>
  <c r="J8" i="69"/>
  <c r="B18" i="69"/>
  <c r="E12" i="69"/>
  <c r="I11" i="69"/>
  <c r="K20" i="69"/>
  <c r="G20" i="69"/>
  <c r="G15" i="69"/>
  <c r="F30" i="69"/>
  <c r="F8" i="69"/>
  <c r="D13" i="69"/>
  <c r="K13" i="69"/>
  <c r="B30" i="69"/>
  <c r="E15" i="69"/>
  <c r="G34" i="69"/>
  <c r="J10" i="69"/>
  <c r="K10" i="69"/>
  <c r="F11" i="69"/>
  <c r="B11" i="69"/>
  <c r="K32" i="69"/>
  <c r="B9" i="69"/>
  <c r="K30" i="69"/>
  <c r="J13" i="69"/>
  <c r="H8" i="69"/>
  <c r="G17" i="69"/>
  <c r="K11" i="69"/>
  <c r="G11" i="69"/>
  <c r="E30" i="69"/>
  <c r="C30" i="69"/>
  <c r="H30" i="69"/>
  <c r="D30" i="69"/>
  <c r="H18" i="69"/>
  <c r="K23" i="69"/>
  <c r="K27" i="69"/>
  <c r="I15" i="69"/>
  <c r="F35" i="69"/>
  <c r="G33" i="69"/>
  <c r="E36" i="69"/>
  <c r="H11" i="69"/>
  <c r="D12" i="69"/>
  <c r="H13" i="69"/>
  <c r="C31" i="69"/>
  <c r="I30" i="69"/>
  <c r="E29" i="69"/>
  <c r="B26" i="69"/>
  <c r="K35" i="69"/>
  <c r="H33" i="69"/>
  <c r="D33" i="69"/>
  <c r="E20" i="69"/>
  <c r="C21" i="69"/>
  <c r="J18" i="69"/>
  <c r="H21" i="69"/>
  <c r="J30" i="69"/>
  <c r="F32" i="69"/>
  <c r="C25" i="69"/>
  <c r="H19" i="69"/>
  <c r="D10" i="69"/>
  <c r="E32" i="69"/>
  <c r="G24" i="69"/>
  <c r="I33" i="69"/>
  <c r="E33" i="69"/>
  <c r="D36" i="69"/>
  <c r="C13" i="69"/>
  <c r="D21" i="69"/>
  <c r="K18" i="69"/>
  <c r="G18" i="69"/>
  <c r="F29" i="69"/>
  <c r="H34" i="69"/>
  <c r="I23" i="69"/>
  <c r="D24" i="69"/>
  <c r="J23" i="69"/>
  <c r="H15" i="69"/>
  <c r="F9" i="69"/>
  <c r="F21" i="69"/>
  <c r="G28" i="69"/>
  <c r="B33" i="69"/>
  <c r="C20" i="69"/>
  <c r="C11" i="69"/>
  <c r="E21" i="69"/>
  <c r="B20" i="69"/>
  <c r="I24" i="69"/>
  <c r="E24" i="69"/>
  <c r="H12" i="69"/>
  <c r="B17" i="69"/>
  <c r="J11" i="69"/>
  <c r="K9" i="69"/>
  <c r="G9" i="69"/>
  <c r="I14" i="69"/>
  <c r="F12" i="69"/>
  <c r="D15" i="69"/>
  <c r="F24" i="69"/>
  <c r="C24" i="69"/>
  <c r="G31" i="69"/>
  <c r="B10" i="69"/>
  <c r="H9" i="69"/>
  <c r="J29" i="69"/>
  <c r="D14" i="69"/>
  <c r="F33" i="69"/>
  <c r="J14" i="69"/>
  <c r="G12" i="69"/>
  <c r="C12" i="69"/>
  <c r="G21" i="69"/>
  <c r="K33" i="69"/>
  <c r="H31" i="69"/>
  <c r="F34" i="69"/>
  <c r="I9" i="69"/>
  <c r="C15" i="69"/>
  <c r="B15" i="69"/>
  <c r="G26" i="69"/>
  <c r="B34" i="69"/>
  <c r="I31" i="69"/>
  <c r="E31" i="69"/>
  <c r="E9" i="69"/>
  <c r="H23" i="69"/>
  <c r="K8" i="69"/>
  <c r="C19" i="69"/>
  <c r="G36" i="69"/>
  <c r="H36" i="69"/>
  <c r="J31" i="69"/>
  <c r="D22" i="69"/>
  <c r="D34" i="69"/>
  <c r="C10" i="69"/>
  <c r="G16" i="69"/>
  <c r="H24" i="69"/>
  <c r="I22" i="69"/>
  <c r="E22" i="69"/>
  <c r="K14" i="69"/>
  <c r="I12" i="69"/>
  <c r="K31" i="69"/>
  <c r="D17" i="69"/>
  <c r="C28" i="69"/>
  <c r="G27" i="69"/>
  <c r="D25" i="69"/>
  <c r="B28" i="69"/>
  <c r="I18" i="69"/>
  <c r="J22" i="69"/>
  <c r="F22" i="69"/>
  <c r="F18" i="69"/>
  <c r="C22" i="69"/>
  <c r="H27" i="69"/>
  <c r="E25" i="69"/>
  <c r="K24" i="69"/>
  <c r="K34" i="69"/>
  <c r="J12" i="69"/>
  <c r="G10" i="69"/>
  <c r="E13" i="69"/>
  <c r="G22" i="69"/>
  <c r="I21" i="69"/>
  <c r="J9" i="69"/>
  <c r="E11" i="69"/>
  <c r="J35" i="69"/>
  <c r="J15" i="69"/>
  <c r="J27" i="69"/>
  <c r="D9" i="69"/>
  <c r="K12" i="69"/>
  <c r="F13" i="69"/>
  <c r="B13" i="69"/>
  <c r="K25" i="69"/>
  <c r="D18" i="69"/>
  <c r="E16" i="69"/>
  <c r="K15" i="69"/>
  <c r="I27" i="69"/>
  <c r="F23" i="69"/>
  <c r="B35" i="69"/>
  <c r="G13" i="69"/>
  <c r="I35" i="69"/>
  <c r="K29" i="69"/>
  <c r="I10" i="69"/>
  <c r="C34" i="69"/>
  <c r="F16" i="69"/>
  <c r="B16" i="69"/>
  <c r="F26" i="69"/>
  <c r="I17" i="69"/>
  <c r="G35" i="69"/>
  <c r="C35" i="69"/>
  <c r="J24" i="69"/>
  <c r="C16" i="69"/>
  <c r="B23" i="69"/>
  <c r="H35" i="69"/>
  <c r="D35" i="69"/>
  <c r="I34" i="69"/>
  <c r="I8" i="69"/>
  <c r="F31" i="69"/>
  <c r="H17" i="69"/>
  <c r="H25" i="69"/>
  <c r="E23" i="69"/>
  <c r="C26" i="69"/>
  <c r="E35" i="69"/>
  <c r="D11" i="69"/>
  <c r="H28" i="69"/>
  <c r="B25" i="69"/>
  <c r="J21" i="69"/>
  <c r="F25" i="69"/>
  <c r="I25" i="69"/>
  <c r="D26" i="69"/>
  <c r="J25" i="69"/>
  <c r="D8" i="69"/>
  <c r="D28" i="69"/>
  <c r="B27" i="69"/>
  <c r="B31" i="69"/>
  <c r="C29" i="69"/>
  <c r="I28" i="69"/>
  <c r="B36" i="69"/>
  <c r="D16" i="69"/>
  <c r="E14" i="69"/>
  <c r="E26" i="69"/>
  <c r="D29" i="69"/>
  <c r="J28" i="69"/>
  <c r="F10" i="69"/>
  <c r="E34" i="69"/>
  <c r="I16" i="69"/>
  <c r="F14" i="69"/>
  <c r="B14" i="69"/>
  <c r="H20" i="69"/>
  <c r="G25" i="69"/>
  <c r="F36" i="69"/>
  <c r="D19" i="69"/>
  <c r="K16" i="69"/>
  <c r="I19" i="69"/>
  <c r="K28" i="69"/>
  <c r="J36" i="69"/>
  <c r="G14" i="69"/>
  <c r="C14" i="69"/>
  <c r="K21" i="69"/>
  <c r="B21" i="69"/>
  <c r="E19" i="69"/>
  <c r="J19" i="69"/>
  <c r="F19" i="69"/>
  <c r="J33" i="69"/>
  <c r="C36" i="69"/>
  <c r="F27" i="69"/>
  <c r="B24" i="69"/>
  <c r="H14" i="69"/>
  <c r="B87" i="74"/>
  <c r="C98" i="74"/>
  <c r="B162" i="74"/>
  <c r="B157" i="74"/>
  <c r="C88" i="74"/>
  <c r="B81" i="74"/>
  <c r="E81" i="74"/>
  <c r="B98" i="74"/>
  <c r="C85" i="74"/>
  <c r="B83" i="74"/>
  <c r="C158" i="74"/>
  <c r="C92" i="74"/>
  <c r="B78" i="74"/>
  <c r="C154" i="74"/>
  <c r="E75" i="74"/>
  <c r="C78" i="74"/>
  <c r="B139" i="74"/>
  <c r="D75" i="74"/>
  <c r="C74" i="74"/>
  <c r="G75" i="74"/>
  <c r="E96" i="74"/>
  <c r="C142" i="74"/>
  <c r="B154" i="74"/>
  <c r="B96" i="74"/>
  <c r="B77" i="74"/>
  <c r="F75" i="74"/>
  <c r="C77" i="74"/>
  <c r="B134" i="74"/>
  <c r="C75" i="74"/>
  <c r="E83" i="74"/>
  <c r="B75" i="74"/>
  <c r="B149" i="74"/>
  <c r="B7" i="75" l="1"/>
  <c r="C129" i="74"/>
  <c r="C31" i="75"/>
  <c r="C119" i="74"/>
  <c r="C109" i="74"/>
  <c r="B30" i="75"/>
  <c r="C116" i="74"/>
  <c r="B12" i="75"/>
  <c r="B35" i="75"/>
  <c r="E112" i="74"/>
  <c r="B118" i="74"/>
  <c r="B22" i="75"/>
  <c r="B106" i="74"/>
  <c r="C123" i="74"/>
  <c r="B109" i="74"/>
  <c r="E127" i="74"/>
  <c r="B129" i="74"/>
  <c r="C106" i="74"/>
  <c r="E114" i="74"/>
  <c r="C27" i="75"/>
  <c r="C15" i="75"/>
  <c r="C105" i="74"/>
  <c r="B127" i="74"/>
  <c r="F106" i="74"/>
  <c r="B112" i="74"/>
  <c r="B27" i="75"/>
  <c r="G106" i="74"/>
  <c r="E106" i="74"/>
  <c r="D106" i="74"/>
  <c r="B114" i="74"/>
  <c r="B108" i="74"/>
  <c r="C108" i="74"/>
  <c r="E31" i="71"/>
  <c r="D24" i="71"/>
  <c r="E7" i="71"/>
  <c r="H11" i="71"/>
  <c r="G16" i="71"/>
  <c r="F14" i="71"/>
  <c r="F11" i="71"/>
  <c r="F21" i="71"/>
  <c r="C25" i="71"/>
  <c r="H25" i="71"/>
  <c r="I28" i="71"/>
  <c r="F9" i="71"/>
  <c r="H5" i="71"/>
  <c r="E27" i="71"/>
  <c r="I18" i="71"/>
  <c r="H15" i="71"/>
  <c r="C9" i="71"/>
  <c r="E19" i="71"/>
  <c r="H23" i="71"/>
  <c r="F29" i="71"/>
  <c r="D21" i="71"/>
  <c r="H19" i="71"/>
  <c r="C10" i="71"/>
  <c r="G17" i="71"/>
  <c r="E17" i="71"/>
  <c r="G20" i="71"/>
  <c r="I14" i="71"/>
  <c r="C6" i="71"/>
  <c r="H7" i="71"/>
  <c r="H6" i="71"/>
  <c r="F10" i="71"/>
  <c r="E28" i="71"/>
  <c r="E20" i="71"/>
  <c r="C13" i="71"/>
  <c r="C14" i="71"/>
  <c r="I7" i="71"/>
  <c r="E9" i="71"/>
  <c r="H9" i="71"/>
  <c r="H10" i="71"/>
  <c r="G9" i="71"/>
  <c r="D8" i="71"/>
  <c r="E16" i="71"/>
  <c r="I21" i="71"/>
  <c r="G19" i="71"/>
  <c r="E23" i="71"/>
  <c r="C7" i="71"/>
  <c r="G33" i="71"/>
  <c r="G21" i="71"/>
  <c r="H14" i="71"/>
  <c r="C23" i="71"/>
  <c r="D14" i="71"/>
  <c r="I22" i="71"/>
  <c r="E5" i="71"/>
  <c r="G15" i="71"/>
  <c r="I11" i="71"/>
  <c r="E30" i="71"/>
  <c r="I20" i="71"/>
  <c r="I29" i="71"/>
  <c r="E18" i="71"/>
  <c r="D26" i="71"/>
  <c r="I25" i="71"/>
  <c r="I33" i="71"/>
  <c r="C11" i="71"/>
  <c r="G28" i="71"/>
  <c r="G5" i="71"/>
  <c r="F33" i="71"/>
  <c r="E22" i="71"/>
  <c r="F30" i="71"/>
  <c r="H29" i="71"/>
  <c r="C19" i="71"/>
  <c r="G13" i="71"/>
  <c r="F18" i="71"/>
  <c r="D22" i="71"/>
  <c r="F7" i="71"/>
  <c r="I24" i="71"/>
  <c r="E10" i="71"/>
  <c r="C22" i="71"/>
  <c r="D13" i="71"/>
  <c r="D15" i="71"/>
  <c r="I12" i="71"/>
  <c r="G24" i="71"/>
  <c r="C20" i="71"/>
  <c r="E33" i="71"/>
  <c r="H24" i="71"/>
  <c r="D30" i="71"/>
  <c r="D17" i="71"/>
  <c r="G26" i="71"/>
  <c r="G30" i="71"/>
  <c r="C17" i="71"/>
  <c r="C32" i="71"/>
  <c r="F20" i="71"/>
  <c r="E14" i="71"/>
  <c r="I17" i="71"/>
  <c r="D6" i="71"/>
  <c r="E26" i="71"/>
  <c r="H32" i="71"/>
  <c r="D19" i="71"/>
  <c r="H13" i="71"/>
  <c r="C33" i="71"/>
  <c r="F26" i="71"/>
  <c r="C24" i="71"/>
  <c r="F16" i="71"/>
  <c r="E13" i="71"/>
  <c r="E8" i="71"/>
  <c r="C29" i="71"/>
  <c r="E29" i="71"/>
  <c r="G23" i="71"/>
  <c r="G8" i="71"/>
  <c r="I26" i="71"/>
  <c r="D20" i="71"/>
  <c r="F28" i="71"/>
  <c r="E25" i="71"/>
  <c r="F8" i="71"/>
  <c r="C18" i="71"/>
  <c r="I10" i="71"/>
  <c r="I19" i="71"/>
  <c r="C8" i="71"/>
  <c r="H8" i="71"/>
  <c r="H17" i="71"/>
  <c r="C21" i="71"/>
  <c r="G31" i="71"/>
  <c r="G12" i="71"/>
  <c r="E11" i="71"/>
  <c r="I13" i="71"/>
  <c r="H26" i="71"/>
  <c r="I16" i="71"/>
  <c r="F24" i="71"/>
  <c r="G22" i="71"/>
  <c r="G11" i="71"/>
  <c r="C30" i="71"/>
  <c r="G25" i="71"/>
  <c r="H31" i="71"/>
  <c r="I15" i="71"/>
  <c r="F5" i="71"/>
  <c r="I32" i="71"/>
  <c r="I6" i="71"/>
  <c r="E21" i="71"/>
  <c r="G7" i="71"/>
  <c r="H27" i="71"/>
  <c r="G10" i="71"/>
  <c r="H30" i="71"/>
  <c r="C31" i="71"/>
  <c r="D25" i="71"/>
  <c r="H22" i="71"/>
  <c r="G29" i="71"/>
  <c r="D10" i="71"/>
  <c r="D16" i="71"/>
  <c r="D11" i="71"/>
  <c r="F32" i="71"/>
  <c r="E15" i="71"/>
  <c r="H33" i="71"/>
  <c r="D28" i="71"/>
  <c r="I5" i="71"/>
  <c r="G32" i="71"/>
  <c r="C27" i="71"/>
  <c r="H16" i="71"/>
  <c r="E6" i="71"/>
  <c r="D27" i="71"/>
  <c r="I23" i="71"/>
  <c r="D23" i="71"/>
  <c r="I31" i="71"/>
  <c r="I9" i="71"/>
  <c r="H20" i="71"/>
  <c r="H21" i="71"/>
  <c r="G6" i="71"/>
  <c r="G27" i="71"/>
  <c r="F27" i="71"/>
  <c r="F31" i="71"/>
  <c r="D29" i="71"/>
  <c r="C12" i="71"/>
  <c r="D9" i="71"/>
  <c r="H18" i="71"/>
  <c r="C16" i="71"/>
  <c r="E24" i="71"/>
  <c r="D18" i="71"/>
  <c r="I30" i="71"/>
  <c r="F19" i="71"/>
  <c r="F17" i="71"/>
  <c r="I8" i="71"/>
  <c r="D5" i="71"/>
  <c r="C26" i="71"/>
  <c r="D7" i="71"/>
  <c r="H28" i="71"/>
  <c r="D32" i="71"/>
  <c r="G14" i="71"/>
  <c r="C5" i="71"/>
  <c r="E32" i="71"/>
  <c r="F15" i="71"/>
  <c r="E12" i="71"/>
  <c r="F25" i="71"/>
  <c r="C28" i="71"/>
  <c r="I27" i="71"/>
  <c r="F13" i="71"/>
  <c r="D31" i="71"/>
  <c r="C15" i="71"/>
  <c r="F12" i="71"/>
  <c r="F23" i="71"/>
  <c r="F6" i="71"/>
  <c r="G18" i="71"/>
  <c r="F22" i="71"/>
  <c r="H12" i="71"/>
  <c r="D33" i="71"/>
  <c r="D12" i="71"/>
  <c r="B158" i="74"/>
  <c r="C146" i="74"/>
  <c r="C147" i="74"/>
  <c r="C141" i="74"/>
  <c r="B159" i="74"/>
  <c r="C152" i="74"/>
  <c r="B160" i="74"/>
  <c r="C160" i="74"/>
  <c r="C156" i="74"/>
  <c r="C161" i="74"/>
  <c r="C143" i="74"/>
  <c r="C137" i="74"/>
  <c r="B150" i="74"/>
  <c r="C144" i="74"/>
  <c r="C136" i="74"/>
  <c r="B156" i="74"/>
  <c r="C140" i="74"/>
  <c r="B145" i="74"/>
  <c r="C159" i="74"/>
  <c r="B135" i="74"/>
  <c r="B138" i="74"/>
  <c r="B142" i="74"/>
  <c r="B140" i="74"/>
  <c r="B147" i="74"/>
  <c r="C145" i="74"/>
  <c r="C150" i="74"/>
  <c r="C135" i="74"/>
  <c r="B141" i="74"/>
  <c r="C134" i="74"/>
  <c r="C157" i="74"/>
  <c r="B136" i="74"/>
  <c r="B143" i="74"/>
  <c r="B161" i="74"/>
  <c r="C139" i="74"/>
  <c r="B155" i="74"/>
  <c r="C138" i="74"/>
  <c r="B152" i="74"/>
  <c r="C148" i="74"/>
  <c r="C155" i="74"/>
  <c r="B144" i="74"/>
  <c r="B146" i="74"/>
  <c r="C162" i="74"/>
  <c r="B148" i="74"/>
  <c r="C151" i="74"/>
  <c r="B137" i="74"/>
  <c r="B153" i="74"/>
  <c r="C153" i="74"/>
  <c r="C149" i="74"/>
  <c r="B151" i="74"/>
  <c r="C18" i="75" l="1"/>
  <c r="C8" i="75"/>
  <c r="C29" i="75"/>
  <c r="C25" i="75"/>
  <c r="B10" i="75"/>
  <c r="C7" i="75"/>
  <c r="B19" i="75"/>
  <c r="C30" i="75"/>
  <c r="C23" i="75"/>
  <c r="C14" i="75"/>
  <c r="C26" i="75"/>
  <c r="C28" i="75"/>
  <c r="B21" i="75"/>
  <c r="B24" i="75"/>
  <c r="C11" i="75"/>
  <c r="B16" i="75"/>
  <c r="C9" i="75"/>
  <c r="C13" i="75"/>
  <c r="B28" i="75"/>
  <c r="C17" i="75"/>
  <c r="B9" i="75"/>
  <c r="B25" i="75"/>
  <c r="B33" i="75"/>
  <c r="C16" i="75"/>
  <c r="C34" i="75"/>
  <c r="B20" i="75"/>
  <c r="B15" i="75"/>
  <c r="C10" i="75"/>
  <c r="B23" i="75"/>
  <c r="B29" i="75"/>
  <c r="B34" i="75"/>
  <c r="C32" i="75"/>
  <c r="C22" i="75"/>
  <c r="B31" i="75"/>
  <c r="B18" i="75"/>
  <c r="B13" i="75"/>
  <c r="C20" i="75"/>
  <c r="C21" i="75"/>
  <c r="C19" i="75"/>
  <c r="C33" i="75"/>
  <c r="B14" i="75"/>
  <c r="C24" i="75"/>
  <c r="B11" i="75"/>
  <c r="B26" i="75"/>
  <c r="B8" i="75"/>
  <c r="C35" i="75"/>
  <c r="C12" i="75"/>
  <c r="B17" i="75"/>
  <c r="B32" i="75"/>
  <c r="G34" i="71"/>
  <c r="C34" i="71"/>
  <c r="I34" i="71"/>
  <c r="H34" i="71"/>
  <c r="J21" i="71"/>
  <c r="J22" i="71"/>
  <c r="J26" i="71"/>
  <c r="J28" i="71"/>
  <c r="J10" i="71"/>
  <c r="J8" i="71"/>
  <c r="J13" i="71"/>
  <c r="J19" i="71"/>
  <c r="J9" i="71"/>
  <c r="J12" i="71"/>
  <c r="J17" i="71"/>
  <c r="J27" i="71"/>
  <c r="J30" i="71"/>
  <c r="J14" i="71"/>
  <c r="J5" i="71"/>
  <c r="J23" i="71"/>
  <c r="J25" i="71"/>
  <c r="J16" i="71"/>
  <c r="J33" i="71"/>
  <c r="J31" i="71"/>
  <c r="J20" i="71"/>
  <c r="J6" i="71"/>
  <c r="J18" i="71"/>
  <c r="J24" i="71"/>
  <c r="J7" i="71"/>
  <c r="J11" i="71"/>
  <c r="J29" i="71"/>
  <c r="J32" i="71"/>
  <c r="J15" i="71"/>
  <c r="K11" i="71" l="1"/>
  <c r="K6" i="71"/>
  <c r="K18" i="71"/>
  <c r="K28" i="71"/>
  <c r="K25" i="71"/>
  <c r="K19" i="71"/>
  <c r="K20" i="71"/>
  <c r="K5" i="71"/>
  <c r="J34" i="71"/>
  <c r="K24" i="71"/>
  <c r="K9" i="71"/>
  <c r="K7" i="71"/>
  <c r="K21" i="71"/>
  <c r="K10" i="71"/>
  <c r="K33" i="71"/>
  <c r="K8" i="71"/>
  <c r="K27" i="71"/>
  <c r="K15" i="71"/>
  <c r="K16" i="71"/>
  <c r="K14" i="71"/>
  <c r="K17" i="71"/>
  <c r="K13" i="71"/>
  <c r="K22" i="71"/>
  <c r="K12" i="71"/>
  <c r="K26" i="71"/>
  <c r="K23" i="71"/>
  <c r="K34" i="71" l="1"/>
  <c r="D9" i="70" l="1"/>
  <c r="C9" i="70"/>
  <c r="C6" i="70"/>
  <c r="D6" i="70"/>
  <c r="C10" i="70"/>
  <c r="D10" i="70"/>
  <c r="C14" i="70"/>
  <c r="D14" i="70"/>
  <c r="C5" i="70"/>
  <c r="D5" i="70"/>
  <c r="C7" i="70"/>
  <c r="D7" i="70"/>
  <c r="C11" i="70"/>
  <c r="D11" i="70"/>
  <c r="D13" i="70"/>
  <c r="C13" i="70"/>
  <c r="C8" i="70"/>
  <c r="D8" i="70"/>
  <c r="C12" i="70"/>
  <c r="D12" i="70"/>
</calcChain>
</file>

<file path=xl/sharedStrings.xml><?xml version="1.0" encoding="utf-8"?>
<sst xmlns="http://schemas.openxmlformats.org/spreadsheetml/2006/main" count="2160" uniqueCount="365">
  <si>
    <t>AM</t>
  </si>
  <si>
    <t>Población</t>
  </si>
  <si>
    <t xml:space="preserve">Total </t>
  </si>
  <si>
    <t>Total</t>
  </si>
  <si>
    <t xml:space="preserve">Sistema vial (km) </t>
  </si>
  <si>
    <t>Inters. Semafóricas</t>
  </si>
  <si>
    <t>Transporte colectivo sobre neumáticos</t>
  </si>
  <si>
    <t>Transporte colectivo en rieles</t>
  </si>
  <si>
    <t>Barcos</t>
  </si>
  <si>
    <t>Taxi colectivo</t>
  </si>
  <si>
    <t>Jeeps</t>
  </si>
  <si>
    <t>Combis/vans</t>
  </si>
  <si>
    <t>Microbús</t>
  </si>
  <si>
    <t>Ómn estandar</t>
  </si>
  <si>
    <t>Ómn artic.</t>
  </si>
  <si>
    <t>Ómn bi-artic.</t>
  </si>
  <si>
    <t>Tren</t>
  </si>
  <si>
    <t>Metro</t>
  </si>
  <si>
    <t>Tranvía</t>
  </si>
  <si>
    <t>Taxis</t>
  </si>
  <si>
    <t>Ómnibus</t>
  </si>
  <si>
    <t>Neumáticos</t>
  </si>
  <si>
    <t>Táxis coletivos</t>
  </si>
  <si>
    <t>Combi/ Vans</t>
  </si>
  <si>
    <t>Microbus</t>
  </si>
  <si>
    <t>Bus estándar</t>
  </si>
  <si>
    <t>Articulado</t>
  </si>
  <si>
    <t>Bi-articulado</t>
  </si>
  <si>
    <t>Cuadro 9</t>
  </si>
  <si>
    <t>Vehículo</t>
  </si>
  <si>
    <t>Combis</t>
  </si>
  <si>
    <t>Ómnibus articulado</t>
  </si>
  <si>
    <t>Ómnibus biarticulado</t>
  </si>
  <si>
    <t>Barcas</t>
  </si>
  <si>
    <t>Otros</t>
  </si>
  <si>
    <t>Clase de organización</t>
  </si>
  <si>
    <t>Instrumento legal</t>
  </si>
  <si>
    <t>Empresa privada</t>
  </si>
  <si>
    <t>Privada</t>
  </si>
  <si>
    <t>Concesión</t>
  </si>
  <si>
    <t>Empresa Privada/Pública</t>
  </si>
  <si>
    <t>Permisos</t>
  </si>
  <si>
    <t>Empresa privada/cooperativa</t>
  </si>
  <si>
    <t>Empresa Privada</t>
  </si>
  <si>
    <t>Concesión/Permisión</t>
  </si>
  <si>
    <t>Pública/mixta/privada</t>
  </si>
  <si>
    <t>Pública</t>
  </si>
  <si>
    <t>Autorizacion temporal</t>
  </si>
  <si>
    <t xml:space="preserve"> AM</t>
  </si>
  <si>
    <t>Empresa pública</t>
  </si>
  <si>
    <t>No hay</t>
  </si>
  <si>
    <t>Automóvil</t>
  </si>
  <si>
    <t>Motocicleta</t>
  </si>
  <si>
    <t>Autos/mil hab</t>
  </si>
  <si>
    <t>Motos/mil hab</t>
  </si>
  <si>
    <t>Millones de viajes/día</t>
  </si>
  <si>
    <t>T individual</t>
  </si>
  <si>
    <t>T colectivo</t>
  </si>
  <si>
    <t>A pie/bici</t>
  </si>
  <si>
    <t>Operaciones especiales (km)</t>
  </si>
  <si>
    <t>Vias exclusivas TC pico</t>
  </si>
  <si>
    <t>Vias reversíbles TC pico</t>
  </si>
  <si>
    <t>Vias reversíbles Auto pico</t>
  </si>
  <si>
    <t>Ciclovias Fines semana</t>
  </si>
  <si>
    <t>Cuadro 30</t>
  </si>
  <si>
    <t>Transporte Individual</t>
  </si>
  <si>
    <t>Transporte Público</t>
  </si>
  <si>
    <t xml:space="preserve">Gasolina </t>
  </si>
  <si>
    <t>Alcohol</t>
  </si>
  <si>
    <t xml:space="preserve">Diesel </t>
  </si>
  <si>
    <t xml:space="preserve">GLP </t>
  </si>
  <si>
    <t xml:space="preserve">GNC </t>
  </si>
  <si>
    <t xml:space="preserve">Alcohol </t>
  </si>
  <si>
    <t xml:space="preserve">GNV </t>
  </si>
  <si>
    <t xml:space="preserve">Eléctrico </t>
  </si>
  <si>
    <t>Victimas fatales</t>
  </si>
  <si>
    <t>VF/cien mil hab</t>
  </si>
  <si>
    <t>Cuadro 49</t>
  </si>
  <si>
    <t>Cuadro 50</t>
  </si>
  <si>
    <t>Cuadro 51</t>
  </si>
  <si>
    <t>Guadalajara</t>
  </si>
  <si>
    <t>Quito</t>
  </si>
  <si>
    <t>Rosario</t>
  </si>
  <si>
    <t>OK. Nuevamente revisado</t>
  </si>
  <si>
    <t>Puestos ofrecidos</t>
  </si>
  <si>
    <t xml:space="preserve">Metro </t>
  </si>
  <si>
    <t xml:space="preserve">Cuadro 10. </t>
  </si>
  <si>
    <t>Total de AM</t>
  </si>
  <si>
    <t>São Paulo</t>
  </si>
  <si>
    <t>Buenos Aires</t>
  </si>
  <si>
    <t>Pereira</t>
  </si>
  <si>
    <t>Florianópolis</t>
  </si>
  <si>
    <t>Salario mínimo (USD)</t>
  </si>
  <si>
    <t>León</t>
  </si>
  <si>
    <t>Bogotá</t>
  </si>
  <si>
    <t>Flota de automóviles</t>
  </si>
  <si>
    <t>Flota de motocicletas</t>
  </si>
  <si>
    <t>Panamá</t>
  </si>
  <si>
    <t>Porto Alegre</t>
  </si>
  <si>
    <t>Caracas</t>
  </si>
  <si>
    <t>Montevideo</t>
  </si>
  <si>
    <t>Revisado</t>
  </si>
  <si>
    <t>Area metropolitana</t>
  </si>
  <si>
    <t>B. Horizonte</t>
  </si>
  <si>
    <t>Brasilia</t>
  </si>
  <si>
    <t>Cd. México</t>
  </si>
  <si>
    <t>Curitiba</t>
  </si>
  <si>
    <t>Lima</t>
  </si>
  <si>
    <t>Manaus</t>
  </si>
  <si>
    <t>Recife</t>
  </si>
  <si>
    <t>R. Janeiro</t>
  </si>
  <si>
    <t>Salvador</t>
  </si>
  <si>
    <t>San José</t>
  </si>
  <si>
    <t>S C Sierra</t>
  </si>
  <si>
    <t>Santiago</t>
  </si>
  <si>
    <t>Variación anual (%)</t>
  </si>
  <si>
    <t>Variación acumulada (%)</t>
  </si>
  <si>
    <t>Índice Base 2007 = 100</t>
  </si>
  <si>
    <t>Cuadro 55</t>
  </si>
  <si>
    <t>Puse Índice Base 2007 = 100</t>
  </si>
  <si>
    <t>Variación 2007-2013. En %</t>
  </si>
  <si>
    <t>Peso de 50 tarifas de ómnibus en el salario mínimo, 2007 y 2013 (En %)</t>
  </si>
  <si>
    <t xml:space="preserve">Lo puse en porcentaje </t>
  </si>
  <si>
    <t xml:space="preserve">Pereira </t>
  </si>
  <si>
    <t>Variación 2007/2013 (Km)</t>
  </si>
  <si>
    <t>Incremento anual de km</t>
  </si>
  <si>
    <t>Variación 2007 - 2013 (Km)</t>
  </si>
  <si>
    <t>Oferta de prioridad para ciclistas, 2007 a 2013</t>
  </si>
  <si>
    <t>Variación anual (Km)</t>
  </si>
  <si>
    <t>EAV:OK</t>
  </si>
  <si>
    <t>dados relativos ao onibus std</t>
  </si>
  <si>
    <t>dados relativos a trilhos; só inserir AMs que têm trilhos; nota: em medellín vai entrar tb tranvía; inserir tb dados de tranvía e metrocable</t>
  </si>
  <si>
    <t>manter tabela, incluir coluna '2014'</t>
  </si>
  <si>
    <t>soma de todas as prioridades</t>
  </si>
  <si>
    <t>Cali</t>
  </si>
  <si>
    <t>Barranquilla</t>
  </si>
  <si>
    <t>Medellín</t>
  </si>
  <si>
    <t>Montería</t>
  </si>
  <si>
    <t>Brasília</t>
  </si>
  <si>
    <t>S. C. Sierra</t>
  </si>
  <si>
    <t>Cuadro 5</t>
  </si>
  <si>
    <t>Capacidad total (pasajeros) - mín</t>
  </si>
  <si>
    <t>Capacidad total (pasajeros) - máx</t>
  </si>
  <si>
    <t>bus std</t>
  </si>
  <si>
    <t>bus art</t>
  </si>
  <si>
    <t>bus bi-art</t>
  </si>
  <si>
    <t>falta ocupação metro bsb, rec, rio, sp</t>
  </si>
  <si>
    <t>falta ocupação táxis brasileiras</t>
  </si>
  <si>
    <t>falta ocupação bus estándar santa cruz de la sierra</t>
  </si>
  <si>
    <t>falta ocupação jeeps panamá, santa cruz de la sierra</t>
  </si>
  <si>
    <t>NOTAS</t>
  </si>
  <si>
    <t>falta ocupação combis/vans santa cruz de la sierra</t>
  </si>
  <si>
    <t>(casos em que há frota, mas não há dados de capacidade do veículo: puestos ofrecidos aparece como zero)</t>
  </si>
  <si>
    <t>falta ocupação transp. escolar quito, rosário</t>
  </si>
  <si>
    <t>bus privado</t>
  </si>
  <si>
    <t>Cuadro 7</t>
  </si>
  <si>
    <t>Privado</t>
  </si>
  <si>
    <t/>
  </si>
  <si>
    <t>empresa privada</t>
  </si>
  <si>
    <t>Público</t>
  </si>
  <si>
    <t>Privada y Pública</t>
  </si>
  <si>
    <t>operador autónomo, empresa pública y empresa privada</t>
  </si>
  <si>
    <t>Organismos Públicos descentralizados, Asociaciones Civiles y Empresas</t>
  </si>
  <si>
    <t>Operador autónomo</t>
  </si>
  <si>
    <t>Privada (Operadores)</t>
  </si>
  <si>
    <t>Empresas Privadas / cooperativas</t>
  </si>
  <si>
    <t>Pública (AMCO)</t>
  </si>
  <si>
    <t>empresa privada y cooperativas</t>
  </si>
  <si>
    <t>pública/mixta/privada</t>
  </si>
  <si>
    <t xml:space="preserve">empresa privada </t>
  </si>
  <si>
    <t>Permisología</t>
  </si>
  <si>
    <t>Licencia</t>
  </si>
  <si>
    <t>Permiso</t>
  </si>
  <si>
    <t>Ley de Movilidad, Reglamentos y Normas</t>
  </si>
  <si>
    <t>Autorización temporal</t>
  </si>
  <si>
    <t>Permiso de Operación</t>
  </si>
  <si>
    <t>concesión/permisología</t>
  </si>
  <si>
    <t>concesión y permiso</t>
  </si>
  <si>
    <t>Autónomo</t>
  </si>
  <si>
    <t>Organismos Públicos descentralizados/Asociaciones Civiles/Empresas</t>
  </si>
  <si>
    <t>Autónomo/empresas públicas y privadas</t>
  </si>
  <si>
    <t>Clase de organización (tren)</t>
  </si>
  <si>
    <t>Clase de organización (metro)</t>
  </si>
  <si>
    <t>Clase de organización (tranvía)</t>
  </si>
  <si>
    <t>NA</t>
  </si>
  <si>
    <t>empresa pública</t>
  </si>
  <si>
    <t>No aplica</t>
  </si>
  <si>
    <t>Pública (AMVA)</t>
  </si>
  <si>
    <t>empresa pública descentralizada</t>
  </si>
  <si>
    <t>Pública / Concesión</t>
  </si>
  <si>
    <t>No disponible</t>
  </si>
  <si>
    <t xml:space="preserve">delegación por ley </t>
  </si>
  <si>
    <t xml:space="preserve">Delegación por ley </t>
  </si>
  <si>
    <t>Permisión</t>
  </si>
  <si>
    <t>Cuadro 10</t>
  </si>
  <si>
    <t>tren</t>
  </si>
  <si>
    <t>metro</t>
  </si>
  <si>
    <t>tranvía</t>
  </si>
  <si>
    <t>Cuadro 56. Oferta de prioridad para ómnibus, 2007 a 2013</t>
  </si>
  <si>
    <t>Cuadro 58</t>
  </si>
  <si>
    <t>Variación 2007-2014</t>
  </si>
  <si>
    <t>ver depois: fazer para cada ano? (ao invés de só 2007-2014)</t>
  </si>
  <si>
    <t>TOTAL</t>
  </si>
  <si>
    <t>Empresa privada e empresa pública</t>
  </si>
  <si>
    <t>Empresa privada/cooperativas</t>
  </si>
  <si>
    <t>Concesión y permisión</t>
  </si>
  <si>
    <t>Cooperativas y sindicatos</t>
  </si>
  <si>
    <t>ND</t>
  </si>
  <si>
    <t>PIB (USD billones)</t>
  </si>
  <si>
    <t>BRT</t>
  </si>
  <si>
    <t>Autos</t>
  </si>
  <si>
    <t>Pico y placa</t>
  </si>
  <si>
    <t>Autos/taxis</t>
  </si>
  <si>
    <t>Autos/taxis/motos</t>
  </si>
  <si>
    <t>Centro de la vía</t>
  </si>
  <si>
    <t>Acera</t>
  </si>
  <si>
    <t xml:space="preserve">Moto </t>
  </si>
  <si>
    <t>Vías</t>
  </si>
  <si>
    <t>Prioridad TC</t>
  </si>
  <si>
    <t>Subsídios</t>
  </si>
  <si>
    <t>Recaudación</t>
  </si>
  <si>
    <t>% sub/rec</t>
  </si>
  <si>
    <t>USD/hab.</t>
  </si>
  <si>
    <t>Asientos</t>
  </si>
  <si>
    <t>Asientos/mil hab</t>
  </si>
  <si>
    <t>Moto/bus</t>
  </si>
  <si>
    <t>Auto/bus</t>
  </si>
  <si>
    <t>A pie</t>
  </si>
  <si>
    <t>Autobús</t>
  </si>
  <si>
    <t xml:space="preserve"> Vías con prioridad TC (km) - Acera</t>
  </si>
  <si>
    <t xml:space="preserve"> Vías con prioridad TC (km) - Centro de la vía</t>
  </si>
  <si>
    <t xml:space="preserve"> Vías con prioridad TC (km) - BRT</t>
  </si>
  <si>
    <t>Prioridad TC sobre extensión de las vías (%)</t>
  </si>
  <si>
    <t>Ciclocarriles (km)</t>
  </si>
  <si>
    <t>Ciclovías (km)</t>
  </si>
  <si>
    <t>Otras clases de infraestructura/prioridad (km)</t>
  </si>
  <si>
    <t>Tarifa mínima (US$ ) - Ómnibus</t>
  </si>
  <si>
    <t>Tarifa mínima (US$ ) - Microbus</t>
  </si>
  <si>
    <t>Tarifa mínima (US$ ) - Tren</t>
  </si>
  <si>
    <t>Tarifa mínima (US$ ) - Metro</t>
  </si>
  <si>
    <t>Tarifa mínima (US$ ) - Tranvía</t>
  </si>
  <si>
    <t>Millones de viajes/día - T individual</t>
  </si>
  <si>
    <t>Millones de viajes/día - T colectivo</t>
  </si>
  <si>
    <t>Millones de viajes/día - A pie</t>
  </si>
  <si>
    <t xml:space="preserve">Millones de viajes/día - Total </t>
  </si>
  <si>
    <t>Viaje/hab./día - T individual</t>
  </si>
  <si>
    <t>Viaje/hab./día - T colectivo</t>
  </si>
  <si>
    <t>Viaje/hab./día - A pie/bici</t>
  </si>
  <si>
    <t xml:space="preserve">Viaje/hab./día - Total </t>
  </si>
  <si>
    <t>Operaciones especiales (km) - Vias exclusivas TC pico</t>
  </si>
  <si>
    <t>Operaciones especiales (km) - Vias reversíbles TC pico</t>
  </si>
  <si>
    <t>Operaciones especiales (km) - Vias reversíbles Auto pico</t>
  </si>
  <si>
    <t>Operaciones especiales (km) - Ciclovias Fines semana</t>
  </si>
  <si>
    <t>Operaciones especiales (km) - Pico y placa</t>
  </si>
  <si>
    <t>Recaudación (USD millones/año)</t>
  </si>
  <si>
    <t xml:space="preserve">Patrimonio (USD millones) - Auto </t>
  </si>
  <si>
    <t xml:space="preserve">Patrimonio (USD millones) - Moto </t>
  </si>
  <si>
    <t>Patrimonio (USD millones) - Vías</t>
  </si>
  <si>
    <t>Patrimonio (USD millones) - Prioridad TC</t>
  </si>
  <si>
    <t>Patrimonio (USD millones) - Rieles</t>
  </si>
  <si>
    <t xml:space="preserve">Patrimonio (USD millones) - Total </t>
  </si>
  <si>
    <t xml:space="preserve"> Auto </t>
  </si>
  <si>
    <r>
      <t>Km</t>
    </r>
    <r>
      <rPr>
        <b/>
        <vertAlign val="superscript"/>
        <sz val="9"/>
        <rFont val="Calibri"/>
        <family val="2"/>
        <scheme val="minor"/>
      </rPr>
      <t>2</t>
    </r>
  </si>
  <si>
    <r>
      <t>Hab/km</t>
    </r>
    <r>
      <rPr>
        <b/>
        <vertAlign val="superscript"/>
        <sz val="9"/>
        <rFont val="Calibri"/>
        <family val="2"/>
        <scheme val="minor"/>
      </rPr>
      <t>2</t>
    </r>
    <r>
      <rPr>
        <b/>
        <sz val="9"/>
        <rFont val="Calibri"/>
        <family val="2"/>
        <scheme val="minor"/>
      </rPr>
      <t xml:space="preserve"> urb.</t>
    </r>
    <r>
      <rPr>
        <b/>
        <vertAlign val="superscript"/>
        <sz val="9"/>
        <rFont val="Calibri"/>
        <family val="2"/>
        <scheme val="minor"/>
      </rPr>
      <t xml:space="preserve"> </t>
    </r>
  </si>
  <si>
    <r>
      <t>ND</t>
    </r>
    <r>
      <rPr>
        <vertAlign val="superscript"/>
        <sz val="9"/>
        <rFont val="Calibri"/>
        <family val="2"/>
        <scheme val="minor"/>
      </rPr>
      <t>2</t>
    </r>
  </si>
  <si>
    <t>Vías con prioridad sobre extensión de las vías (%)</t>
  </si>
  <si>
    <t>Bus Articulado</t>
  </si>
  <si>
    <t>Bus Bi-articulado</t>
  </si>
  <si>
    <t>Ferrocarriles</t>
  </si>
  <si>
    <r>
      <t>Gep</t>
    </r>
    <r>
      <rPr>
        <b/>
        <vertAlign val="superscript"/>
        <sz val="9"/>
        <color theme="1"/>
        <rFont val="Calibri"/>
        <family val="2"/>
        <scheme val="minor"/>
      </rPr>
      <t>1</t>
    </r>
    <r>
      <rPr>
        <b/>
        <sz val="9"/>
        <color theme="1"/>
        <rFont val="Calibri"/>
        <family val="2"/>
        <scheme val="minor"/>
      </rPr>
      <t>/hab/día</t>
    </r>
  </si>
  <si>
    <t>1: gramo equivalente de petróleo</t>
  </si>
  <si>
    <t>1: tarifa básica para ómnibus; gasolina para motos; gasolina e parcela de estacionamiento para autos</t>
  </si>
  <si>
    <r>
      <t>Buenos Aires</t>
    </r>
    <r>
      <rPr>
        <vertAlign val="superscript"/>
        <sz val="9"/>
        <rFont val="Calibri"/>
        <family val="2"/>
        <scheme val="minor"/>
      </rPr>
      <t>1</t>
    </r>
  </si>
  <si>
    <t>1: Ciudad central</t>
  </si>
  <si>
    <r>
      <t>León</t>
    </r>
    <r>
      <rPr>
        <vertAlign val="superscript"/>
        <sz val="9"/>
        <rFont val="Calibri"/>
        <family val="2"/>
        <scheme val="minor"/>
      </rPr>
      <t>3</t>
    </r>
  </si>
  <si>
    <t>2: No es posible definir por la grande diversidad entre las tasas de cambio</t>
  </si>
  <si>
    <t>3: Valor del departamiento de Guanajuato</t>
  </si>
  <si>
    <r>
      <t>Tren</t>
    </r>
    <r>
      <rPr>
        <b/>
        <vertAlign val="superscript"/>
        <sz val="9"/>
        <rFont val="Calibri"/>
        <family val="2"/>
        <scheme val="minor"/>
      </rPr>
      <t>2</t>
    </r>
  </si>
  <si>
    <r>
      <t>Metro</t>
    </r>
    <r>
      <rPr>
        <b/>
        <vertAlign val="superscript"/>
        <sz val="9"/>
        <rFont val="Calibri"/>
        <family val="2"/>
        <scheme val="minor"/>
      </rPr>
      <t>2</t>
    </r>
  </si>
  <si>
    <r>
      <t>Tranvía</t>
    </r>
    <r>
      <rPr>
        <b/>
        <vertAlign val="superscript"/>
        <sz val="9"/>
        <rFont val="Calibri"/>
        <family val="2"/>
        <scheme val="minor"/>
      </rPr>
      <t>2</t>
    </r>
  </si>
  <si>
    <t>2: coches</t>
  </si>
  <si>
    <t>1: Para los ómnibus en varios casos ha sido estimada la flota de vehículos que sirven al transporte público general (compatible con los viajes declarados), separándose del total de ómnibus registrados por las autoridades</t>
  </si>
  <si>
    <t>Infraestructura</t>
  </si>
  <si>
    <t>Prioridad para bicicletas</t>
  </si>
  <si>
    <t>Vías con prioridad TColectivo (km)</t>
  </si>
  <si>
    <r>
      <t>Flota de vehículos</t>
    </r>
    <r>
      <rPr>
        <b/>
        <vertAlign val="superscript"/>
        <sz val="9"/>
        <rFont val="Calibri"/>
        <family val="2"/>
        <scheme val="minor"/>
      </rPr>
      <t>1</t>
    </r>
  </si>
  <si>
    <t>Organización de los transportistas</t>
  </si>
  <si>
    <t>Tarifa mínima (USD )</t>
  </si>
  <si>
    <t>Recursos Humanos</t>
  </si>
  <si>
    <t>Infraestructura y prioridades de circulación</t>
  </si>
  <si>
    <t>Flota de vehículos de transporte colectivo y organización de los transportistas</t>
  </si>
  <si>
    <t>Flota de vehículos de transporte individual</t>
  </si>
  <si>
    <t>Flota de vehículos</t>
  </si>
  <si>
    <t>Movilidad por modo y por persona</t>
  </si>
  <si>
    <t>Viajes/hab./día</t>
  </si>
  <si>
    <t>Gestión de tránsito</t>
  </si>
  <si>
    <t>Consumo de energía por habitante, por día</t>
  </si>
  <si>
    <t>Seguridad vial - víctimas fatales</t>
  </si>
  <si>
    <r>
      <t>USD/viaje de 7 km</t>
    </r>
    <r>
      <rPr>
        <b/>
        <vertAlign val="superscript"/>
        <sz val="9"/>
        <rFont val="Calibri"/>
        <family val="2"/>
        <scheme val="minor"/>
      </rPr>
      <t>1</t>
    </r>
  </si>
  <si>
    <t>USD millones/año Transporte colectivo</t>
  </si>
  <si>
    <t>Costos de viaje y de la operación del transporte colectivo</t>
  </si>
  <si>
    <t>1: Como si todos los vehículos y la infraestructura fueran comprados y construidos en 2014</t>
  </si>
  <si>
    <t>Patrimonio  USD/hab.</t>
  </si>
  <si>
    <t>Prioridad Ciclistas sobre extensión de las vías (%)</t>
  </si>
  <si>
    <t>Combi/Vans</t>
  </si>
  <si>
    <t>Org. Públicos /Asoc. Civiles/Empresas</t>
  </si>
  <si>
    <t>Ley de Movilidad, Reglam. y Normas</t>
  </si>
  <si>
    <t>Recursos Humanos - Neumáticos</t>
  </si>
  <si>
    <t>Recursos Humanos - Ferrocarriles</t>
  </si>
  <si>
    <t>Flota Automóvil</t>
  </si>
  <si>
    <t>Flota Motocicleta</t>
  </si>
  <si>
    <t>Flota Taxis uso individual</t>
  </si>
  <si>
    <t>Energía/hab/día (gep)</t>
  </si>
  <si>
    <t>Victimas fatales (VF)</t>
  </si>
  <si>
    <t>Flota Tp. Colectivo</t>
  </si>
  <si>
    <t xml:space="preserve">Recursos Humanos </t>
  </si>
  <si>
    <t>Consumo Energía</t>
  </si>
  <si>
    <t>Seguridad vial</t>
  </si>
  <si>
    <t>Costos viaje 7 km</t>
  </si>
  <si>
    <t>Socioeconómico</t>
  </si>
  <si>
    <t>Tarifa Transporte colectivo</t>
  </si>
  <si>
    <t xml:space="preserve">Flota Transporte individual </t>
  </si>
  <si>
    <r>
      <t>Tren</t>
    </r>
    <r>
      <rPr>
        <b/>
        <vertAlign val="superscript"/>
        <sz val="9"/>
        <color theme="1"/>
        <rFont val="Calibri"/>
        <family val="2"/>
        <scheme val="minor"/>
      </rPr>
      <t>1</t>
    </r>
  </si>
  <si>
    <r>
      <t>Metro</t>
    </r>
    <r>
      <rPr>
        <b/>
        <vertAlign val="superscript"/>
        <sz val="9"/>
        <color theme="1"/>
        <rFont val="Calibri"/>
        <family val="2"/>
        <scheme val="minor"/>
      </rPr>
      <t>1</t>
    </r>
  </si>
  <si>
    <r>
      <t>Tranvía</t>
    </r>
    <r>
      <rPr>
        <b/>
        <vertAlign val="superscript"/>
        <sz val="9"/>
        <color theme="1"/>
        <rFont val="Calibri"/>
        <family val="2"/>
        <scheme val="minor"/>
      </rPr>
      <t>1</t>
    </r>
  </si>
  <si>
    <t>1: Número de coches</t>
  </si>
  <si>
    <t>Patrimonio (USD millones) - Veh. uso público</t>
  </si>
  <si>
    <t>PROMEDIO</t>
  </si>
  <si>
    <t>Recaudación y subsidios</t>
  </si>
  <si>
    <t>2: Patrimonio: costos de los vehículos y de la infraestructura si todos fueran comprados y construidos en deciembre de 2014</t>
  </si>
  <si>
    <t>Datos socio-económicos</t>
  </si>
  <si>
    <t>Patrimonio de la movilidad</t>
  </si>
  <si>
    <r>
      <t>Patrimonio</t>
    </r>
    <r>
      <rPr>
        <b/>
        <vertAlign val="superscript"/>
        <sz val="12"/>
        <color theme="0"/>
        <rFont val="Calibri"/>
        <family val="2"/>
        <scheme val="minor"/>
      </rPr>
      <t>2</t>
    </r>
  </si>
  <si>
    <t>Movilidad</t>
  </si>
  <si>
    <t>Subsidios (USD millones/año)</t>
  </si>
  <si>
    <t>Ciudad</t>
  </si>
  <si>
    <t>San Pablo</t>
  </si>
  <si>
    <t>Santa Cruz de la Sierra</t>
  </si>
  <si>
    <t>Bello Horizonte</t>
  </si>
  <si>
    <t>Ciudad de México</t>
  </si>
  <si>
    <t>Manaos</t>
  </si>
  <si>
    <t>Río de Janeiro</t>
  </si>
  <si>
    <t>País</t>
  </si>
  <si>
    <r>
      <t xml:space="preserve">Familia </t>
    </r>
    <r>
      <rPr>
        <b/>
        <sz val="12"/>
        <color theme="0"/>
        <rFont val="Calibri"/>
        <family val="2"/>
      </rPr>
      <t>»</t>
    </r>
  </si>
  <si>
    <r>
      <t xml:space="preserve">Indicador </t>
    </r>
    <r>
      <rPr>
        <b/>
        <sz val="9"/>
        <rFont val="Calibri"/>
        <family val="2"/>
      </rPr>
      <t>»</t>
    </r>
  </si>
  <si>
    <t>Ciudad deMéxico</t>
  </si>
  <si>
    <t>Colombia</t>
  </si>
  <si>
    <t>Brasil</t>
  </si>
  <si>
    <t>Argentina</t>
  </si>
  <si>
    <t>Venezuela</t>
  </si>
  <si>
    <t>México</t>
  </si>
  <si>
    <t>Perú</t>
  </si>
  <si>
    <t>Uruguay</t>
  </si>
  <si>
    <t>Panamá City</t>
  </si>
  <si>
    <t>Ecuador</t>
  </si>
  <si>
    <t>Salvador de Bahía</t>
  </si>
  <si>
    <t>Costa Rica</t>
  </si>
  <si>
    <t>Bolivia</t>
  </si>
  <si>
    <t>Chile</t>
  </si>
  <si>
    <t>Santiago de Chile</t>
  </si>
  <si>
    <t>Ciuadad</t>
  </si>
  <si>
    <t>Taxis coletivos</t>
  </si>
  <si>
    <r>
      <t>Valor de patrimonio</t>
    </r>
    <r>
      <rPr>
        <b/>
        <vertAlign val="superscript"/>
        <sz val="9"/>
        <rFont val="Calibri"/>
        <family val="2"/>
        <scheme val="minor"/>
      </rPr>
      <t>1</t>
    </r>
    <r>
      <rPr>
        <b/>
        <sz val="9"/>
        <rFont val="Calibri"/>
        <family val="2"/>
        <scheme val="minor"/>
      </rPr>
      <t xml:space="preserve"> USD millones</t>
    </r>
  </si>
  <si>
    <r>
      <rPr>
        <b/>
        <sz val="10"/>
        <color theme="1"/>
        <rFont val="Calibri"/>
        <family val="2"/>
        <scheme val="minor"/>
      </rPr>
      <t>NOTA:</t>
    </r>
    <r>
      <rPr>
        <sz val="10"/>
        <color theme="1"/>
        <rFont val="Calibri"/>
        <family val="2"/>
        <scheme val="minor"/>
      </rPr>
      <t xml:space="preserve"> los datos de las ciudades corresponden a diciembre del 2014. Los mismos fueran relevados de fuentes públicas durante el año 2015 y 2016.</t>
    </r>
  </si>
  <si>
    <t>Gestión del tránsito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</si>
</sst>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0.0"/>
    <numFmt numFmtId="166" formatCode="#,##0.0"/>
    <numFmt numFmtId="167" formatCode="0.0%"/>
    <numFmt numFmtId="168" formatCode="#,##0_ ;\-#,##0\ "/>
  </numFmts>
  <fonts count="35" x14ac:knownFonts="1">
    <font>
      <sz val="11"/>
      <color theme="1"/>
      <name val="Calibri"/>
      <family val="2"/>
      <scheme val="minor"/>
    </font>
    <font>
      <sz val="11"/>
      <color rgb="FFFF0000"/>
      <name val="Calibri"/>
      <family val="2"/>
      <scheme val="minor"/>
    </font>
    <font>
      <b/>
      <sz val="11"/>
      <color theme="1"/>
      <name val="Calibri"/>
      <family val="2"/>
      <scheme val="minor"/>
    </font>
    <font>
      <b/>
      <sz val="10"/>
      <color rgb="FF000000"/>
      <name val="Tahoma"/>
      <family val="2"/>
    </font>
    <font>
      <sz val="11"/>
      <name val="Calibri"/>
      <family val="2"/>
      <scheme val="minor"/>
    </font>
    <font>
      <i/>
      <sz val="10"/>
      <color rgb="FF000000"/>
      <name val="Tahoma"/>
      <family val="2"/>
    </font>
    <font>
      <b/>
      <sz val="10"/>
      <color theme="1"/>
      <name val="Tahoma"/>
      <family val="2"/>
    </font>
    <font>
      <sz val="10"/>
      <name val="Arial"/>
      <family val="2"/>
    </font>
    <font>
      <b/>
      <sz val="12"/>
      <name val="Tahoma"/>
      <family val="2"/>
    </font>
    <font>
      <b/>
      <sz val="9"/>
      <name val="Tahoma"/>
      <family val="2"/>
    </font>
    <font>
      <b/>
      <sz val="9"/>
      <name val="Arial"/>
      <family val="2"/>
    </font>
    <font>
      <sz val="6"/>
      <name val="Tahoma"/>
      <family val="2"/>
    </font>
    <font>
      <sz val="10"/>
      <color rgb="FF000000"/>
      <name val="Tahoma"/>
      <family val="2"/>
    </font>
    <font>
      <sz val="9"/>
      <color theme="1"/>
      <name val="Calibri"/>
      <family val="2"/>
      <scheme val="minor"/>
    </font>
    <font>
      <b/>
      <sz val="9"/>
      <color theme="1"/>
      <name val="Calibri"/>
      <family val="2"/>
      <scheme val="minor"/>
    </font>
    <font>
      <b/>
      <sz val="11"/>
      <name val="Calibri"/>
      <family val="2"/>
      <scheme val="minor"/>
    </font>
    <font>
      <b/>
      <sz val="11"/>
      <color rgb="FFFF0000"/>
      <name val="Calibri"/>
      <family val="2"/>
      <scheme val="minor"/>
    </font>
    <font>
      <sz val="11"/>
      <color theme="1"/>
      <name val="Calibri"/>
      <family val="2"/>
      <scheme val="minor"/>
    </font>
    <font>
      <sz val="11"/>
      <color rgb="FF00B0F0"/>
      <name val="Calibri"/>
      <family val="2"/>
      <scheme val="minor"/>
    </font>
    <font>
      <b/>
      <sz val="9"/>
      <name val="Calibri"/>
      <family val="2"/>
      <scheme val="minor"/>
    </font>
    <font>
      <sz val="9"/>
      <name val="Calibri"/>
      <family val="2"/>
      <scheme val="minor"/>
    </font>
    <font>
      <sz val="9"/>
      <color theme="4"/>
      <name val="Calibri"/>
      <family val="2"/>
      <scheme val="minor"/>
    </font>
    <font>
      <sz val="9"/>
      <color rgb="FF00B050"/>
      <name val="Calibri"/>
      <family val="2"/>
      <scheme val="minor"/>
    </font>
    <font>
      <b/>
      <sz val="7.5"/>
      <color theme="1"/>
      <name val="Tahoma"/>
      <family val="2"/>
    </font>
    <font>
      <i/>
      <sz val="11"/>
      <color theme="1"/>
      <name val="Calibri"/>
      <family val="2"/>
      <scheme val="minor"/>
    </font>
    <font>
      <sz val="10"/>
      <name val="Calibri"/>
      <family val="2"/>
    </font>
    <font>
      <vertAlign val="superscript"/>
      <sz val="9"/>
      <name val="Calibri"/>
      <family val="2"/>
      <scheme val="minor"/>
    </font>
    <font>
      <b/>
      <vertAlign val="superscript"/>
      <sz val="9"/>
      <name val="Calibri"/>
      <family val="2"/>
      <scheme val="minor"/>
    </font>
    <font>
      <b/>
      <vertAlign val="superscript"/>
      <sz val="9"/>
      <color theme="1"/>
      <name val="Calibri"/>
      <family val="2"/>
      <scheme val="minor"/>
    </font>
    <font>
      <b/>
      <sz val="12"/>
      <color theme="0"/>
      <name val="Calibri"/>
      <family val="2"/>
      <scheme val="minor"/>
    </font>
    <font>
      <b/>
      <vertAlign val="superscript"/>
      <sz val="12"/>
      <color theme="0"/>
      <name val="Calibri"/>
      <family val="2"/>
      <scheme val="minor"/>
    </font>
    <font>
      <sz val="10"/>
      <color theme="1"/>
      <name val="Calibri"/>
      <family val="2"/>
      <scheme val="minor"/>
    </font>
    <font>
      <b/>
      <sz val="10"/>
      <color theme="1"/>
      <name val="Calibri"/>
      <family val="2"/>
      <scheme val="minor"/>
    </font>
    <font>
      <b/>
      <sz val="12"/>
      <color theme="0"/>
      <name val="Calibri"/>
      <family val="2"/>
    </font>
    <font>
      <b/>
      <sz val="9"/>
      <name val="Calibri"/>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9" fontId="17" fillId="0" borderId="0" applyFont="0" applyFill="0" applyBorder="0" applyAlignment="0" applyProtection="0"/>
    <xf numFmtId="164" fontId="17" fillId="0" borderId="0" applyFont="0" applyFill="0" applyBorder="0" applyAlignment="0" applyProtection="0"/>
    <xf numFmtId="0" fontId="25" fillId="0" borderId="0"/>
    <xf numFmtId="164" fontId="25" fillId="0" borderId="0" applyFont="0" applyFill="0" applyBorder="0" applyAlignment="0" applyProtection="0"/>
  </cellStyleXfs>
  <cellXfs count="266">
    <xf numFmtId="0" fontId="0" fillId="0" borderId="0" xfId="0"/>
    <xf numFmtId="0" fontId="2" fillId="2" borderId="1" xfId="0" applyFont="1" applyFill="1" applyBorder="1"/>
    <xf numFmtId="0" fontId="0" fillId="3" borderId="0" xfId="0" applyFill="1"/>
    <xf numFmtId="0" fontId="0" fillId="0" borderId="7" xfId="0" applyBorder="1"/>
    <xf numFmtId="3" fontId="0" fillId="0" borderId="7" xfId="0" applyNumberFormat="1" applyBorder="1"/>
    <xf numFmtId="3" fontId="0" fillId="0" borderId="7" xfId="0" applyNumberFormat="1" applyBorder="1" applyAlignment="1">
      <alignment horizontal="center"/>
    </xf>
    <xf numFmtId="3" fontId="7" fillId="0" borderId="7" xfId="0" applyNumberFormat="1" applyFont="1" applyBorder="1"/>
    <xf numFmtId="0" fontId="2" fillId="0" borderId="7" xfId="0" applyFont="1" applyBorder="1"/>
    <xf numFmtId="0" fontId="1" fillId="0" borderId="0" xfId="0" applyFont="1"/>
    <xf numFmtId="0" fontId="9" fillId="0" borderId="7" xfId="0" applyFont="1" applyBorder="1" applyAlignment="1">
      <alignment horizontal="center" wrapText="1"/>
    </xf>
    <xf numFmtId="0" fontId="9" fillId="0" borderId="7" xfId="0" applyFont="1" applyBorder="1" applyAlignment="1">
      <alignment horizontal="center"/>
    </xf>
    <xf numFmtId="0" fontId="9" fillId="0" borderId="2" xfId="0" applyFont="1" applyBorder="1" applyAlignment="1">
      <alignment horizontal="center"/>
    </xf>
    <xf numFmtId="0" fontId="9" fillId="0" borderId="2" xfId="0" applyFont="1" applyBorder="1" applyAlignment="1"/>
    <xf numFmtId="0" fontId="10" fillId="0" borderId="7" xfId="0" applyFont="1" applyBorder="1"/>
    <xf numFmtId="0" fontId="11" fillId="0" borderId="7" xfId="0" applyFont="1" applyBorder="1" applyAlignment="1">
      <alignment horizontal="center"/>
    </xf>
    <xf numFmtId="0" fontId="11" fillId="0" borderId="7" xfId="0" applyFont="1" applyBorder="1"/>
    <xf numFmtId="3" fontId="7" fillId="0" borderId="7" xfId="0" applyNumberFormat="1" applyFont="1" applyFill="1" applyBorder="1"/>
    <xf numFmtId="0" fontId="11" fillId="0" borderId="7" xfId="0" applyFont="1" applyFill="1" applyBorder="1"/>
    <xf numFmtId="0" fontId="3" fillId="0" borderId="7" xfId="0" applyFont="1" applyBorder="1" applyAlignment="1">
      <alignment vertical="top"/>
    </xf>
    <xf numFmtId="0" fontId="3" fillId="0" borderId="7" xfId="0" applyFont="1" applyBorder="1" applyAlignment="1">
      <alignment horizontal="center" vertical="top"/>
    </xf>
    <xf numFmtId="0" fontId="12" fillId="0" borderId="7" xfId="0" applyFont="1" applyBorder="1" applyAlignment="1">
      <alignment vertical="top"/>
    </xf>
    <xf numFmtId="0" fontId="12" fillId="0" borderId="7" xfId="0" applyFont="1" applyBorder="1" applyAlignment="1">
      <alignment horizontal="center" vertical="top"/>
    </xf>
    <xf numFmtId="0" fontId="5" fillId="0" borderId="7" xfId="0" applyFont="1" applyBorder="1" applyAlignment="1">
      <alignment vertical="top"/>
    </xf>
    <xf numFmtId="3" fontId="12" fillId="0" borderId="7" xfId="0" applyNumberFormat="1" applyFont="1" applyBorder="1" applyAlignment="1">
      <alignment horizontal="center" vertical="top"/>
    </xf>
    <xf numFmtId="0" fontId="2" fillId="0" borderId="11" xfId="0" applyFont="1" applyBorder="1" applyAlignment="1"/>
    <xf numFmtId="0" fontId="2" fillId="0" borderId="12" xfId="0" applyFont="1" applyBorder="1"/>
    <xf numFmtId="0" fontId="2" fillId="0" borderId="13" xfId="0" applyFont="1" applyBorder="1" applyAlignment="1">
      <alignment horizontal="center"/>
    </xf>
    <xf numFmtId="0" fontId="0" fillId="0" borderId="8" xfId="0" applyFont="1" applyBorder="1"/>
    <xf numFmtId="0" fontId="0" fillId="0" borderId="7" xfId="0" applyFont="1" applyBorder="1"/>
    <xf numFmtId="0" fontId="0" fillId="0" borderId="14" xfId="0" applyBorder="1"/>
    <xf numFmtId="0" fontId="4" fillId="0" borderId="7" xfId="0" applyFont="1" applyBorder="1" applyAlignment="1">
      <alignment horizontal="left"/>
    </xf>
    <xf numFmtId="0" fontId="4" fillId="0" borderId="0" xfId="0" applyFont="1"/>
    <xf numFmtId="0" fontId="0" fillId="2" borderId="0" xfId="0" applyFill="1"/>
    <xf numFmtId="0" fontId="2" fillId="0" borderId="0" xfId="0" applyFont="1"/>
    <xf numFmtId="0" fontId="16" fillId="0" borderId="0" xfId="0" applyFont="1"/>
    <xf numFmtId="0" fontId="12" fillId="0" borderId="7" xfId="0" applyFont="1" applyBorder="1"/>
    <xf numFmtId="0" fontId="0" fillId="0" borderId="0" xfId="0" applyFill="1"/>
    <xf numFmtId="165" fontId="0" fillId="0" borderId="0" xfId="0" applyNumberFormat="1" applyAlignment="1">
      <alignment horizontal="center" vertical="center"/>
    </xf>
    <xf numFmtId="0" fontId="18" fillId="0" borderId="0" xfId="0" applyFont="1"/>
    <xf numFmtId="0" fontId="2" fillId="0" borderId="4" xfId="0" applyFont="1" applyBorder="1" applyAlignment="1">
      <alignment horizontal="center"/>
    </xf>
    <xf numFmtId="0" fontId="15" fillId="0" borderId="0" xfId="0" applyFont="1" applyAlignment="1">
      <alignment horizontal="left"/>
    </xf>
    <xf numFmtId="0" fontId="0" fillId="0" borderId="10" xfId="0" applyBorder="1" applyAlignment="1">
      <alignment horizontal="center"/>
    </xf>
    <xf numFmtId="0" fontId="0" fillId="0" borderId="15" xfId="0" applyBorder="1" applyAlignment="1">
      <alignment horizontal="center"/>
    </xf>
    <xf numFmtId="3" fontId="2" fillId="0" borderId="7" xfId="0" applyNumberFormat="1" applyFont="1" applyBorder="1" applyAlignment="1">
      <alignment horizontal="center"/>
    </xf>
    <xf numFmtId="3" fontId="2" fillId="0" borderId="7" xfId="0" applyNumberFormat="1" applyFont="1" applyBorder="1"/>
    <xf numFmtId="0" fontId="2" fillId="2" borderId="0" xfId="0" applyFont="1" applyFill="1"/>
    <xf numFmtId="0" fontId="2" fillId="0" borderId="1" xfId="0" applyFont="1" applyFill="1" applyBorder="1"/>
    <xf numFmtId="0" fontId="14" fillId="0" borderId="4" xfId="0" applyFont="1" applyBorder="1" applyAlignment="1"/>
    <xf numFmtId="0" fontId="19" fillId="0" borderId="4" xfId="0" applyFont="1" applyBorder="1" applyAlignment="1">
      <alignment horizontal="center"/>
    </xf>
    <xf numFmtId="0" fontId="19" fillId="0" borderId="4" xfId="0" applyFont="1" applyFill="1" applyBorder="1" applyAlignment="1">
      <alignment horizontal="center"/>
    </xf>
    <xf numFmtId="0" fontId="13" fillId="0" borderId="16" xfId="0" applyFont="1" applyBorder="1"/>
    <xf numFmtId="3" fontId="20" fillId="0" borderId="16" xfId="0" applyNumberFormat="1" applyFont="1" applyBorder="1" applyAlignment="1">
      <alignment horizontal="center"/>
    </xf>
    <xf numFmtId="3" fontId="20" fillId="0" borderId="16" xfId="0" applyNumberFormat="1" applyFont="1" applyFill="1" applyBorder="1" applyAlignment="1">
      <alignment horizontal="center"/>
    </xf>
    <xf numFmtId="0" fontId="13" fillId="0" borderId="0" xfId="0" applyFont="1" applyBorder="1"/>
    <xf numFmtId="3" fontId="20" fillId="0" borderId="0" xfId="0" applyNumberFormat="1" applyFont="1" applyBorder="1" applyAlignment="1">
      <alignment horizontal="center"/>
    </xf>
    <xf numFmtId="3" fontId="20" fillId="0" borderId="0" xfId="0" applyNumberFormat="1" applyFont="1" applyFill="1" applyBorder="1" applyAlignment="1">
      <alignment horizontal="center"/>
    </xf>
    <xf numFmtId="0" fontId="13" fillId="0" borderId="15" xfId="0" applyFont="1" applyFill="1" applyBorder="1"/>
    <xf numFmtId="3" fontId="20" fillId="0" borderId="15" xfId="0" applyNumberFormat="1" applyFont="1" applyBorder="1" applyAlignment="1">
      <alignment horizontal="center"/>
    </xf>
    <xf numFmtId="0" fontId="0" fillId="0" borderId="16" xfId="0" applyBorder="1"/>
    <xf numFmtId="0" fontId="13" fillId="0" borderId="15" xfId="0" applyFont="1" applyBorder="1"/>
    <xf numFmtId="0" fontId="0" fillId="0" borderId="15" xfId="0" applyBorder="1"/>
    <xf numFmtId="0" fontId="13" fillId="3" borderId="16" xfId="0" applyFont="1" applyFill="1" applyBorder="1"/>
    <xf numFmtId="0" fontId="0" fillId="3" borderId="16" xfId="0" applyFill="1" applyBorder="1"/>
    <xf numFmtId="0" fontId="13" fillId="3" borderId="15" xfId="0" applyFont="1" applyFill="1" applyBorder="1"/>
    <xf numFmtId="0" fontId="0" fillId="3" borderId="15" xfId="0" applyFill="1" applyBorder="1"/>
    <xf numFmtId="167" fontId="13" fillId="0" borderId="16" xfId="1" applyNumberFormat="1" applyFont="1" applyBorder="1" applyAlignment="1">
      <alignment horizontal="center"/>
    </xf>
    <xf numFmtId="167" fontId="13" fillId="3" borderId="16" xfId="1" applyNumberFormat="1" applyFont="1" applyFill="1" applyBorder="1" applyAlignment="1">
      <alignment horizontal="center"/>
    </xf>
    <xf numFmtId="167" fontId="13" fillId="3" borderId="15" xfId="1" applyNumberFormat="1" applyFont="1" applyFill="1" applyBorder="1" applyAlignment="1">
      <alignment horizontal="center"/>
    </xf>
    <xf numFmtId="0" fontId="14" fillId="0" borderId="16" xfId="0" applyFont="1" applyBorder="1" applyAlignment="1"/>
    <xf numFmtId="0" fontId="19" fillId="0" borderId="2" xfId="0" applyFont="1" applyBorder="1" applyAlignment="1">
      <alignment horizontal="center"/>
    </xf>
    <xf numFmtId="0" fontId="19" fillId="0" borderId="2" xfId="0" applyFont="1" applyFill="1" applyBorder="1" applyAlignment="1">
      <alignment horizontal="center"/>
    </xf>
    <xf numFmtId="0" fontId="14" fillId="0" borderId="2" xfId="0" applyFont="1" applyBorder="1" applyAlignment="1">
      <alignment horizontal="center" vertical="center" wrapText="1"/>
    </xf>
    <xf numFmtId="0" fontId="20" fillId="0" borderId="16" xfId="0" applyFont="1" applyBorder="1"/>
    <xf numFmtId="3" fontId="13" fillId="0" borderId="16" xfId="0" applyNumberFormat="1" applyFont="1" applyBorder="1" applyAlignment="1">
      <alignment horizontal="center"/>
    </xf>
    <xf numFmtId="2" fontId="13" fillId="0" borderId="16" xfId="0" applyNumberFormat="1" applyFont="1" applyBorder="1" applyAlignment="1">
      <alignment horizontal="center"/>
    </xf>
    <xf numFmtId="0" fontId="20" fillId="0" borderId="0" xfId="0" applyFont="1" applyBorder="1"/>
    <xf numFmtId="3" fontId="13" fillId="0" borderId="0" xfId="0" applyNumberFormat="1" applyFont="1" applyBorder="1" applyAlignment="1">
      <alignment horizontal="center"/>
    </xf>
    <xf numFmtId="2" fontId="13" fillId="0" borderId="0" xfId="0" applyNumberFormat="1" applyFont="1" applyBorder="1" applyAlignment="1">
      <alignment horizontal="center"/>
    </xf>
    <xf numFmtId="0" fontId="20" fillId="0" borderId="15" xfId="0" applyFont="1" applyBorder="1"/>
    <xf numFmtId="0" fontId="13" fillId="0" borderId="4" xfId="0" applyFont="1" applyBorder="1"/>
    <xf numFmtId="166" fontId="20" fillId="0" borderId="4" xfId="0" applyNumberFormat="1" applyFont="1" applyBorder="1" applyAlignment="1">
      <alignment horizontal="center"/>
    </xf>
    <xf numFmtId="0" fontId="20" fillId="3" borderId="4" xfId="0" applyFont="1" applyFill="1" applyBorder="1"/>
    <xf numFmtId="0" fontId="14" fillId="0" borderId="4" xfId="0" applyFont="1" applyBorder="1" applyAlignment="1">
      <alignment horizontal="center"/>
    </xf>
    <xf numFmtId="0" fontId="14" fillId="0" borderId="4" xfId="0" applyFont="1" applyFill="1" applyBorder="1" applyAlignment="1">
      <alignment horizontal="center" vertical="center" wrapText="1"/>
    </xf>
    <xf numFmtId="0" fontId="0" fillId="0" borderId="0" xfId="0" applyBorder="1"/>
    <xf numFmtId="0" fontId="4" fillId="0" borderId="0" xfId="0" applyFont="1" applyBorder="1"/>
    <xf numFmtId="0" fontId="6" fillId="0" borderId="0" xfId="0" applyFont="1" applyAlignment="1">
      <alignment vertical="center"/>
    </xf>
    <xf numFmtId="167" fontId="0" fillId="0" borderId="16" xfId="1" applyNumberFormat="1" applyFont="1" applyBorder="1" applyAlignment="1">
      <alignment horizontal="center"/>
    </xf>
    <xf numFmtId="167" fontId="0" fillId="0" borderId="0" xfId="1" applyNumberFormat="1" applyFont="1" applyBorder="1" applyAlignment="1">
      <alignment horizontal="center"/>
    </xf>
    <xf numFmtId="167" fontId="0" fillId="0" borderId="15" xfId="1" applyNumberFormat="1" applyFont="1" applyBorder="1" applyAlignment="1">
      <alignment horizontal="center"/>
    </xf>
    <xf numFmtId="0" fontId="14" fillId="0" borderId="4" xfId="0" applyFont="1" applyFill="1" applyBorder="1" applyAlignment="1">
      <alignment horizontal="center"/>
    </xf>
    <xf numFmtId="1" fontId="20" fillId="0" borderId="16" xfId="0" applyNumberFormat="1" applyFont="1" applyBorder="1" applyAlignment="1">
      <alignment horizontal="center"/>
    </xf>
    <xf numFmtId="1" fontId="20" fillId="0" borderId="0" xfId="0" applyNumberFormat="1" applyFont="1" applyBorder="1" applyAlignment="1">
      <alignment horizontal="center"/>
    </xf>
    <xf numFmtId="1" fontId="21" fillId="0" borderId="0" xfId="0" applyNumberFormat="1" applyFont="1" applyBorder="1" applyAlignment="1">
      <alignment horizontal="center"/>
    </xf>
    <xf numFmtId="3" fontId="21" fillId="0" borderId="0" xfId="0" applyNumberFormat="1" applyFont="1" applyBorder="1" applyAlignment="1">
      <alignment horizontal="center"/>
    </xf>
    <xf numFmtId="0" fontId="13" fillId="0" borderId="0" xfId="0" applyFont="1" applyBorder="1" applyAlignment="1">
      <alignment horizontal="center"/>
    </xf>
    <xf numFmtId="1" fontId="13" fillId="0" borderId="0" xfId="0" applyNumberFormat="1" applyFont="1" applyBorder="1" applyAlignment="1">
      <alignment horizontal="center"/>
    </xf>
    <xf numFmtId="1" fontId="13" fillId="0" borderId="15" xfId="0" applyNumberFormat="1" applyFont="1" applyBorder="1" applyAlignment="1">
      <alignment horizontal="center"/>
    </xf>
    <xf numFmtId="0" fontId="20" fillId="0" borderId="4" xfId="0" applyFont="1" applyFill="1" applyBorder="1" applyAlignment="1">
      <alignment wrapText="1"/>
    </xf>
    <xf numFmtId="0" fontId="22" fillId="0" borderId="4" xfId="0" applyFont="1" applyBorder="1"/>
    <xf numFmtId="1" fontId="13" fillId="0" borderId="4" xfId="0" applyNumberFormat="1" applyFont="1" applyBorder="1" applyAlignment="1">
      <alignment horizontal="center"/>
    </xf>
    <xf numFmtId="0" fontId="14" fillId="0" borderId="4" xfId="0" applyFont="1" applyBorder="1" applyAlignment="1">
      <alignment horizontal="center" wrapText="1"/>
    </xf>
    <xf numFmtId="3" fontId="13" fillId="4" borderId="15" xfId="0" applyNumberFormat="1" applyFont="1" applyFill="1" applyBorder="1" applyAlignment="1">
      <alignment horizontal="center"/>
    </xf>
    <xf numFmtId="0" fontId="6" fillId="0" borderId="0" xfId="0" applyFont="1" applyFill="1" applyAlignment="1">
      <alignment vertical="center"/>
    </xf>
    <xf numFmtId="0" fontId="23" fillId="0" borderId="0" xfId="0" applyFont="1"/>
    <xf numFmtId="0" fontId="20" fillId="0" borderId="0" xfId="0" applyFont="1" applyBorder="1" applyAlignment="1">
      <alignment horizontal="center"/>
    </xf>
    <xf numFmtId="0" fontId="20" fillId="0" borderId="16" xfId="0" applyFont="1" applyBorder="1" applyAlignment="1">
      <alignment horizontal="center"/>
    </xf>
    <xf numFmtId="165" fontId="20" fillId="0" borderId="0" xfId="0" applyNumberFormat="1" applyFont="1" applyBorder="1" applyAlignment="1">
      <alignment horizontal="center"/>
    </xf>
    <xf numFmtId="166" fontId="20" fillId="0" borderId="0" xfId="0" applyNumberFormat="1" applyFont="1" applyBorder="1" applyAlignment="1">
      <alignment horizontal="center"/>
    </xf>
    <xf numFmtId="1" fontId="20" fillId="0" borderId="15" xfId="0" applyNumberFormat="1" applyFont="1" applyBorder="1" applyAlignment="1">
      <alignment horizontal="center"/>
    </xf>
    <xf numFmtId="1" fontId="20" fillId="0" borderId="4" xfId="0" applyNumberFormat="1" applyFont="1" applyBorder="1" applyAlignment="1">
      <alignment horizontal="center"/>
    </xf>
    <xf numFmtId="0" fontId="13" fillId="4" borderId="4" xfId="0" applyFont="1" applyFill="1" applyBorder="1"/>
    <xf numFmtId="0" fontId="2" fillId="0" borderId="7" xfId="0" applyFont="1" applyBorder="1" applyAlignment="1">
      <alignment horizontal="center"/>
    </xf>
    <xf numFmtId="0" fontId="2" fillId="0" borderId="7" xfId="0" applyFont="1" applyBorder="1" applyAlignment="1">
      <alignment horizontal="center" vertical="center"/>
    </xf>
    <xf numFmtId="0" fontId="2" fillId="0" borderId="0" xfId="0" applyFont="1" applyBorder="1"/>
    <xf numFmtId="0" fontId="0" fillId="0" borderId="0" xfId="0" quotePrefix="1"/>
    <xf numFmtId="0" fontId="2" fillId="6" borderId="7" xfId="0" applyFont="1" applyFill="1" applyBorder="1" applyAlignment="1">
      <alignment horizontal="center"/>
    </xf>
    <xf numFmtId="0" fontId="15" fillId="0" borderId="9" xfId="0" applyFont="1" applyFill="1" applyBorder="1"/>
    <xf numFmtId="0" fontId="0" fillId="0" borderId="14" xfId="0" applyFont="1" applyBorder="1"/>
    <xf numFmtId="0" fontId="3" fillId="0" borderId="7" xfId="0" applyFont="1" applyBorder="1"/>
    <xf numFmtId="0" fontId="3" fillId="0" borderId="7" xfId="0" applyFont="1" applyBorder="1" applyAlignment="1">
      <alignment horizontal="center"/>
    </xf>
    <xf numFmtId="0" fontId="2" fillId="0" borderId="0" xfId="0" applyFont="1" applyFill="1"/>
    <xf numFmtId="3" fontId="4" fillId="0" borderId="0" xfId="0" applyNumberFormat="1" applyFont="1" applyBorder="1" applyAlignment="1">
      <alignment horizontal="center"/>
    </xf>
    <xf numFmtId="1" fontId="20" fillId="0" borderId="7" xfId="0" applyNumberFormat="1" applyFont="1" applyBorder="1" applyAlignment="1">
      <alignment horizontal="center"/>
    </xf>
    <xf numFmtId="3" fontId="20" fillId="0" borderId="7" xfId="0" applyNumberFormat="1" applyFont="1" applyBorder="1" applyAlignment="1">
      <alignment horizontal="center"/>
    </xf>
    <xf numFmtId="165" fontId="20" fillId="0" borderId="7" xfId="0" applyNumberFormat="1" applyFont="1" applyBorder="1" applyAlignment="1">
      <alignment horizontal="center"/>
    </xf>
    <xf numFmtId="0" fontId="13" fillId="0" borderId="7" xfId="0" applyFont="1" applyBorder="1" applyAlignment="1">
      <alignment horizontal="center"/>
    </xf>
    <xf numFmtId="165" fontId="13" fillId="0" borderId="7" xfId="0" applyNumberFormat="1" applyFont="1" applyBorder="1" applyAlignment="1">
      <alignment horizontal="center"/>
    </xf>
    <xf numFmtId="2" fontId="13" fillId="0" borderId="7" xfId="0" applyNumberFormat="1" applyFont="1" applyBorder="1" applyAlignment="1">
      <alignment horizontal="center"/>
    </xf>
    <xf numFmtId="0" fontId="13" fillId="0" borderId="0" xfId="0" applyFont="1" applyBorder="1" applyAlignment="1">
      <alignment horizontal="center" vertical="center"/>
    </xf>
    <xf numFmtId="0" fontId="19" fillId="0" borderId="7" xfId="0" applyFont="1" applyFill="1" applyBorder="1" applyAlignment="1">
      <alignment horizontal="center"/>
    </xf>
    <xf numFmtId="3" fontId="13" fillId="0" borderId="7" xfId="0" applyNumberFormat="1" applyFont="1" applyBorder="1" applyAlignment="1">
      <alignment horizontal="center"/>
    </xf>
    <xf numFmtId="0" fontId="14" fillId="0" borderId="7" xfId="0" applyFont="1" applyBorder="1" applyAlignment="1">
      <alignment horizontal="center" vertical="center" wrapText="1"/>
    </xf>
    <xf numFmtId="3" fontId="20" fillId="0" borderId="7" xfId="0" applyNumberFormat="1" applyFont="1" applyFill="1" applyBorder="1" applyAlignment="1">
      <alignment horizontal="center"/>
    </xf>
    <xf numFmtId="0" fontId="0" fillId="0" borderId="0" xfId="0" applyFont="1" applyBorder="1" applyAlignment="1">
      <alignment horizontal="center" vertical="center"/>
    </xf>
    <xf numFmtId="0" fontId="13" fillId="0" borderId="7" xfId="0" applyFont="1" applyBorder="1" applyAlignment="1">
      <alignment horizontal="center" vertical="center"/>
    </xf>
    <xf numFmtId="0" fontId="0" fillId="0" borderId="7" xfId="0" applyFont="1" applyBorder="1" applyAlignment="1">
      <alignment horizontal="center"/>
    </xf>
    <xf numFmtId="165" fontId="0" fillId="0" borderId="7" xfId="0" applyNumberFormat="1" applyFont="1" applyBorder="1" applyAlignment="1">
      <alignment horizontal="center"/>
    </xf>
    <xf numFmtId="0" fontId="14" fillId="0" borderId="7" xfId="0" applyFont="1" applyBorder="1"/>
    <xf numFmtId="3" fontId="20" fillId="0" borderId="7" xfId="0" applyNumberFormat="1" applyFont="1" applyBorder="1" applyAlignment="1">
      <alignment horizontal="center" vertical="top"/>
    </xf>
    <xf numFmtId="165" fontId="13" fillId="0" borderId="0" xfId="0" applyNumberFormat="1" applyFont="1" applyBorder="1" applyAlignment="1">
      <alignment horizontal="center"/>
    </xf>
    <xf numFmtId="0" fontId="19" fillId="0" borderId="7" xfId="0" applyFont="1" applyBorder="1" applyAlignment="1">
      <alignment horizontal="center"/>
    </xf>
    <xf numFmtId="0" fontId="14" fillId="0" borderId="7" xfId="0" applyFont="1" applyBorder="1" applyAlignment="1">
      <alignment horizontal="center"/>
    </xf>
    <xf numFmtId="0" fontId="14" fillId="0" borderId="7" xfId="0" applyFont="1" applyFill="1" applyBorder="1" applyAlignment="1">
      <alignment horizontal="center" vertical="center" wrapText="1"/>
    </xf>
    <xf numFmtId="0" fontId="14" fillId="0" borderId="7" xfId="0" applyFont="1" applyBorder="1" applyAlignment="1">
      <alignment horizontal="center" vertical="center"/>
    </xf>
    <xf numFmtId="0" fontId="0" fillId="0" borderId="0" xfId="0" applyFont="1" applyBorder="1"/>
    <xf numFmtId="0" fontId="2" fillId="0" borderId="0" xfId="0" applyFont="1" applyBorder="1" applyAlignment="1">
      <alignment horizontal="center" vertical="center" wrapText="1"/>
    </xf>
    <xf numFmtId="0" fontId="0" fillId="0" borderId="0" xfId="0" applyFont="1" applyBorder="1" applyAlignment="1">
      <alignment horizontal="center"/>
    </xf>
    <xf numFmtId="0" fontId="0" fillId="0" borderId="0" xfId="0" applyFont="1" applyBorder="1" applyAlignment="1">
      <alignment horizontal="left" vertical="center" wrapText="1"/>
    </xf>
    <xf numFmtId="0" fontId="0"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wrapText="1"/>
    </xf>
    <xf numFmtId="0" fontId="4" fillId="0" borderId="0" xfId="0" applyFont="1" applyBorder="1" applyAlignment="1">
      <alignment horizontal="left"/>
    </xf>
    <xf numFmtId="3" fontId="0" fillId="0" borderId="0" xfId="0" applyNumberFormat="1" applyFont="1" applyBorder="1"/>
    <xf numFmtId="166" fontId="0" fillId="0" borderId="0" xfId="0" applyNumberFormat="1" applyFont="1" applyBorder="1"/>
    <xf numFmtId="0" fontId="14" fillId="0" borderId="0" xfId="0" applyFont="1" applyBorder="1"/>
    <xf numFmtId="0" fontId="14" fillId="0" borderId="0" xfId="0" applyFont="1" applyBorder="1" applyAlignment="1">
      <alignment horizontal="center" vertical="center"/>
    </xf>
    <xf numFmtId="0" fontId="14" fillId="0" borderId="0" xfId="0" applyFont="1" applyBorder="1" applyAlignment="1">
      <alignment horizontal="center" vertical="center" wrapText="1"/>
    </xf>
    <xf numFmtId="3" fontId="20" fillId="0" borderId="0" xfId="0" applyNumberFormat="1" applyFont="1" applyBorder="1"/>
    <xf numFmtId="168" fontId="20" fillId="0" borderId="0" xfId="2" applyNumberFormat="1" applyFont="1" applyBorder="1" applyAlignment="1">
      <alignment horizontal="center"/>
    </xf>
    <xf numFmtId="3" fontId="20" fillId="0" borderId="0" xfId="0" applyNumberFormat="1" applyFont="1" applyBorder="1" applyAlignment="1">
      <alignment horizontal="center" vertical="top"/>
    </xf>
    <xf numFmtId="1" fontId="13" fillId="0" borderId="0" xfId="0" applyNumberFormat="1" applyFont="1" applyBorder="1" applyAlignment="1">
      <alignment horizontal="center" vertical="center"/>
    </xf>
    <xf numFmtId="2" fontId="13" fillId="0" borderId="0" xfId="0" applyNumberFormat="1" applyFont="1" applyBorder="1" applyAlignment="1">
      <alignment horizontal="center" vertical="center"/>
    </xf>
    <xf numFmtId="2" fontId="20" fillId="0" borderId="0" xfId="0" applyNumberFormat="1" applyFont="1" applyBorder="1" applyAlignment="1">
      <alignment horizontal="center"/>
    </xf>
    <xf numFmtId="166" fontId="13" fillId="0" borderId="0" xfId="0" applyNumberFormat="1" applyFont="1" applyBorder="1" applyAlignment="1">
      <alignment horizontal="center"/>
    </xf>
    <xf numFmtId="2" fontId="13" fillId="0" borderId="0" xfId="0" applyNumberFormat="1" applyFont="1" applyFill="1" applyBorder="1" applyAlignment="1">
      <alignment horizontal="center" vertical="center"/>
    </xf>
    <xf numFmtId="2" fontId="20" fillId="0" borderId="0" xfId="0" applyNumberFormat="1" applyFont="1" applyBorder="1" applyAlignment="1">
      <alignment horizontal="center" vertical="center" wrapText="1"/>
    </xf>
    <xf numFmtId="165" fontId="13" fillId="0" borderId="0" xfId="0" applyNumberFormat="1" applyFont="1" applyBorder="1" applyAlignment="1">
      <alignment horizontal="center" vertical="center"/>
    </xf>
    <xf numFmtId="3" fontId="20" fillId="0" borderId="0" xfId="0" applyNumberFormat="1" applyFont="1" applyFill="1" applyBorder="1"/>
    <xf numFmtId="1" fontId="20" fillId="0" borderId="0" xfId="0" applyNumberFormat="1" applyFont="1" applyBorder="1" applyAlignment="1">
      <alignment horizontal="center" vertical="center"/>
    </xf>
    <xf numFmtId="168" fontId="20" fillId="0" borderId="0" xfId="2" applyNumberFormat="1" applyFont="1" applyFill="1" applyBorder="1" applyAlignment="1">
      <alignment horizontal="center"/>
    </xf>
    <xf numFmtId="165" fontId="20" fillId="0" borderId="0" xfId="0" applyNumberFormat="1" applyFont="1" applyFill="1" applyBorder="1" applyAlignment="1">
      <alignment horizontal="center"/>
    </xf>
    <xf numFmtId="3" fontId="20" fillId="5" borderId="0" xfId="0" applyNumberFormat="1" applyFont="1" applyFill="1" applyBorder="1" applyAlignment="1">
      <alignment horizontal="center"/>
    </xf>
    <xf numFmtId="0" fontId="20" fillId="0" borderId="0" xfId="0" applyFont="1" applyFill="1" applyBorder="1" applyAlignment="1">
      <alignment horizontal="left"/>
    </xf>
    <xf numFmtId="0" fontId="19" fillId="0" borderId="7" xfId="0" applyFont="1" applyBorder="1" applyAlignment="1">
      <alignment vertical="center"/>
    </xf>
    <xf numFmtId="3" fontId="20" fillId="0" borderId="7" xfId="0" applyNumberFormat="1" applyFont="1" applyBorder="1"/>
    <xf numFmtId="168" fontId="20" fillId="0" borderId="7" xfId="2" applyNumberFormat="1" applyFont="1" applyBorder="1" applyAlignment="1">
      <alignment horizontal="center"/>
    </xf>
    <xf numFmtId="3" fontId="20" fillId="0" borderId="7" xfId="0" applyNumberFormat="1" applyFont="1" applyFill="1" applyBorder="1"/>
    <xf numFmtId="168" fontId="20" fillId="0" borderId="7" xfId="2" applyNumberFormat="1" applyFont="1" applyFill="1" applyBorder="1" applyAlignment="1">
      <alignment horizontal="center"/>
    </xf>
    <xf numFmtId="165" fontId="20" fillId="0" borderId="7" xfId="0" applyNumberFormat="1" applyFont="1" applyFill="1" applyBorder="1" applyAlignment="1">
      <alignment horizontal="center"/>
    </xf>
    <xf numFmtId="3" fontId="19" fillId="0" borderId="7" xfId="0" applyNumberFormat="1" applyFont="1" applyBorder="1" applyAlignment="1">
      <alignment horizontal="center" vertical="center" wrapText="1"/>
    </xf>
    <xf numFmtId="1" fontId="13" fillId="0" borderId="7" xfId="0" applyNumberFormat="1" applyFont="1" applyBorder="1" applyAlignment="1">
      <alignment horizontal="center" vertical="center"/>
    </xf>
    <xf numFmtId="1" fontId="20" fillId="0" borderId="7" xfId="0" applyNumberFormat="1" applyFont="1" applyBorder="1" applyAlignment="1">
      <alignment horizontal="center" vertical="center"/>
    </xf>
    <xf numFmtId="0" fontId="19" fillId="5" borderId="7" xfId="0" applyFont="1" applyFill="1" applyBorder="1" applyAlignment="1">
      <alignment horizontal="center" vertical="center" wrapText="1"/>
    </xf>
    <xf numFmtId="3" fontId="20" fillId="0" borderId="7" xfId="0" applyNumberFormat="1" applyFont="1" applyBorder="1" applyAlignment="1">
      <alignment horizontal="left" vertical="center" wrapText="1"/>
    </xf>
    <xf numFmtId="3" fontId="20" fillId="0" borderId="7" xfId="0" applyNumberFormat="1" applyFont="1" applyBorder="1" applyAlignment="1">
      <alignment horizontal="center" vertical="center" wrapText="1"/>
    </xf>
    <xf numFmtId="0" fontId="20" fillId="0" borderId="7" xfId="0" applyFont="1" applyBorder="1" applyAlignment="1">
      <alignment horizontal="center" vertical="center" wrapText="1"/>
    </xf>
    <xf numFmtId="2" fontId="20" fillId="0" borderId="7" xfId="0" applyNumberFormat="1" applyFont="1" applyBorder="1" applyAlignment="1">
      <alignment horizontal="center" vertical="center" wrapText="1"/>
    </xf>
    <xf numFmtId="1" fontId="20" fillId="0" borderId="7" xfId="0" applyNumberFormat="1" applyFont="1" applyBorder="1" applyAlignment="1">
      <alignment horizontal="center" vertical="center" wrapText="1"/>
    </xf>
    <xf numFmtId="2" fontId="20" fillId="0" borderId="7" xfId="0" applyNumberFormat="1" applyFont="1" applyFill="1" applyBorder="1" applyAlignment="1">
      <alignment horizontal="center" vertical="center" wrapText="1"/>
    </xf>
    <xf numFmtId="3" fontId="20" fillId="0" borderId="7" xfId="0" applyNumberFormat="1" applyFont="1" applyFill="1" applyBorder="1" applyAlignment="1">
      <alignment horizontal="left" vertical="center" wrapText="1"/>
    </xf>
    <xf numFmtId="3" fontId="20" fillId="5" borderId="7" xfId="0" applyNumberFormat="1" applyFont="1" applyFill="1" applyBorder="1" applyAlignment="1">
      <alignment horizontal="center" vertical="center" wrapText="1"/>
    </xf>
    <xf numFmtId="0" fontId="20" fillId="0" borderId="7" xfId="0" applyFont="1" applyFill="1" applyBorder="1" applyAlignment="1">
      <alignment horizontal="center" vertical="center" wrapText="1"/>
    </xf>
    <xf numFmtId="2" fontId="20" fillId="0" borderId="7" xfId="0" applyNumberFormat="1" applyFont="1" applyBorder="1" applyAlignment="1">
      <alignment horizontal="center"/>
    </xf>
    <xf numFmtId="165" fontId="13" fillId="0" borderId="7" xfId="0" applyNumberFormat="1" applyFont="1" applyBorder="1" applyAlignment="1">
      <alignment horizontal="center" vertical="center"/>
    </xf>
    <xf numFmtId="166" fontId="13" fillId="0" borderId="7" xfId="0" applyNumberFormat="1" applyFont="1" applyBorder="1" applyAlignment="1">
      <alignment horizontal="center"/>
    </xf>
    <xf numFmtId="3" fontId="20" fillId="0" borderId="17" xfId="0" applyNumberFormat="1" applyFont="1" applyFill="1" applyBorder="1"/>
    <xf numFmtId="0" fontId="14" fillId="0" borderId="7" xfId="0" applyFont="1" applyFill="1" applyBorder="1" applyAlignment="1">
      <alignment horizontal="center" vertical="center"/>
    </xf>
    <xf numFmtId="0" fontId="20" fillId="0" borderId="0" xfId="0" applyFont="1" applyBorder="1" applyAlignment="1">
      <alignment horizontal="left"/>
    </xf>
    <xf numFmtId="0" fontId="14" fillId="0" borderId="0" xfId="0" applyFont="1" applyFill="1" applyBorder="1" applyAlignment="1">
      <alignment horizontal="center" vertical="center" wrapText="1"/>
    </xf>
    <xf numFmtId="2" fontId="14" fillId="0" borderId="0" xfId="0" applyNumberFormat="1" applyFont="1" applyBorder="1"/>
    <xf numFmtId="2" fontId="13" fillId="0" borderId="0" xfId="0" applyNumberFormat="1" applyFont="1" applyBorder="1"/>
    <xf numFmtId="166" fontId="14" fillId="0" borderId="0" xfId="0" applyNumberFormat="1" applyFont="1" applyBorder="1" applyAlignment="1">
      <alignment horizontal="center" vertical="center" wrapText="1"/>
    </xf>
    <xf numFmtId="0" fontId="19" fillId="0" borderId="0" xfId="0" applyFont="1" applyBorder="1" applyAlignment="1">
      <alignment horizontal="center" vertical="center"/>
    </xf>
    <xf numFmtId="0" fontId="19" fillId="0" borderId="0" xfId="0" applyFont="1" applyBorder="1" applyAlignment="1">
      <alignment horizontal="center" vertical="center" wrapText="1"/>
    </xf>
    <xf numFmtId="3" fontId="19" fillId="0" borderId="0" xfId="0" applyNumberFormat="1" applyFont="1" applyBorder="1" applyAlignment="1">
      <alignment horizontal="center" vertical="center"/>
    </xf>
    <xf numFmtId="0" fontId="14" fillId="5" borderId="0" xfId="0" applyFont="1" applyFill="1" applyBorder="1" applyAlignment="1">
      <alignment horizontal="center" vertical="center" wrapText="1"/>
    </xf>
    <xf numFmtId="3" fontId="14" fillId="0" borderId="0" xfId="0" applyNumberFormat="1" applyFont="1" applyFill="1" applyBorder="1" applyAlignment="1">
      <alignment horizontal="center" vertical="center" wrapText="1"/>
    </xf>
    <xf numFmtId="0" fontId="19" fillId="0" borderId="0" xfId="0" applyFont="1" applyFill="1" applyBorder="1" applyAlignment="1">
      <alignment horizontal="center" vertical="center" wrapText="1"/>
    </xf>
    <xf numFmtId="3" fontId="14" fillId="0" borderId="0" xfId="0" applyNumberFormat="1" applyFont="1" applyBorder="1" applyAlignment="1">
      <alignment horizontal="center" vertical="center" wrapText="1"/>
    </xf>
    <xf numFmtId="3" fontId="19" fillId="0" borderId="0" xfId="0" applyNumberFormat="1" applyFont="1" applyBorder="1" applyAlignment="1">
      <alignment horizontal="center" vertical="center" wrapText="1"/>
    </xf>
    <xf numFmtId="2" fontId="20" fillId="0" borderId="0" xfId="0" applyNumberFormat="1" applyFont="1" applyBorder="1" applyAlignment="1">
      <alignment horizontal="center" vertical="center"/>
    </xf>
    <xf numFmtId="3" fontId="4" fillId="0" borderId="0" xfId="0" applyNumberFormat="1" applyFont="1" applyBorder="1"/>
    <xf numFmtId="165" fontId="13" fillId="0" borderId="3" xfId="0" applyNumberFormat="1" applyFont="1" applyBorder="1" applyAlignment="1">
      <alignment horizontal="center"/>
    </xf>
    <xf numFmtId="165" fontId="0" fillId="0" borderId="0" xfId="0" applyNumberFormat="1" applyFont="1" applyBorder="1" applyAlignment="1">
      <alignment horizontal="center"/>
    </xf>
    <xf numFmtId="1" fontId="0" fillId="0" borderId="0" xfId="0" applyNumberFormat="1" applyFont="1" applyBorder="1" applyAlignment="1">
      <alignment horizontal="center"/>
    </xf>
    <xf numFmtId="0" fontId="19" fillId="0" borderId="7" xfId="0" applyFont="1" applyBorder="1" applyAlignment="1">
      <alignment horizontal="center" vertical="center" wrapText="1"/>
    </xf>
    <xf numFmtId="3" fontId="19" fillId="0" borderId="0" xfId="0" applyNumberFormat="1" applyFont="1" applyFill="1" applyBorder="1" applyAlignment="1">
      <alignment vertical="center"/>
    </xf>
    <xf numFmtId="0" fontId="29" fillId="7" borderId="1" xfId="0" applyFont="1" applyFill="1" applyBorder="1" applyAlignment="1">
      <alignment horizontal="center" vertical="center"/>
    </xf>
    <xf numFmtId="0" fontId="31" fillId="0" borderId="0" xfId="0" applyFont="1" applyBorder="1"/>
    <xf numFmtId="168" fontId="14" fillId="0" borderId="0" xfId="0" applyNumberFormat="1" applyFont="1" applyBorder="1" applyAlignment="1">
      <alignment horizontal="center"/>
    </xf>
    <xf numFmtId="3" fontId="14" fillId="0" borderId="0" xfId="0" applyNumberFormat="1" applyFont="1" applyBorder="1" applyAlignment="1">
      <alignment horizontal="center"/>
    </xf>
    <xf numFmtId="168" fontId="14" fillId="0" borderId="0" xfId="0" applyNumberFormat="1" applyFont="1" applyBorder="1" applyAlignment="1">
      <alignment horizontal="center" vertical="center"/>
    </xf>
    <xf numFmtId="165" fontId="14" fillId="0" borderId="0" xfId="0" applyNumberFormat="1" applyFont="1" applyBorder="1" applyAlignment="1">
      <alignment horizontal="center"/>
    </xf>
    <xf numFmtId="1" fontId="14" fillId="0" borderId="0" xfId="0" applyNumberFormat="1" applyFont="1" applyBorder="1" applyAlignment="1">
      <alignment horizontal="center"/>
    </xf>
    <xf numFmtId="3" fontId="14" fillId="0" borderId="0" xfId="0" applyNumberFormat="1" applyFont="1" applyBorder="1"/>
    <xf numFmtId="2" fontId="14" fillId="0" borderId="0" xfId="0" applyNumberFormat="1" applyFont="1" applyBorder="1" applyAlignment="1">
      <alignment horizontal="center"/>
    </xf>
    <xf numFmtId="166" fontId="14" fillId="0" borderId="0" xfId="0" applyNumberFormat="1" applyFont="1" applyBorder="1" applyAlignment="1">
      <alignment horizontal="center"/>
    </xf>
    <xf numFmtId="166" fontId="14" fillId="0" borderId="0" xfId="0" applyNumberFormat="1" applyFont="1" applyBorder="1"/>
    <xf numFmtId="3" fontId="19" fillId="0" borderId="0" xfId="0" applyNumberFormat="1" applyFont="1" applyBorder="1" applyAlignment="1">
      <alignment horizontal="center"/>
    </xf>
    <xf numFmtId="0" fontId="19" fillId="0" borderId="6" xfId="0" applyFont="1" applyBorder="1" applyAlignment="1">
      <alignment horizontal="left" vertical="center" wrapText="1"/>
    </xf>
    <xf numFmtId="0" fontId="19" fillId="0" borderId="6" xfId="0" applyFont="1" applyBorder="1" applyAlignment="1">
      <alignment horizontal="center" vertical="center" wrapText="1"/>
    </xf>
    <xf numFmtId="3" fontId="20" fillId="0" borderId="0" xfId="0" applyNumberFormat="1" applyFont="1" applyFill="1" applyBorder="1" applyAlignment="1"/>
    <xf numFmtId="0" fontId="29" fillId="7" borderId="18" xfId="0" applyFont="1" applyFill="1" applyBorder="1" applyAlignment="1">
      <alignment horizontal="center" vertical="center"/>
    </xf>
    <xf numFmtId="0" fontId="29" fillId="7" borderId="19" xfId="0" applyFont="1" applyFill="1" applyBorder="1" applyAlignment="1">
      <alignment horizontal="center" vertical="center"/>
    </xf>
    <xf numFmtId="0" fontId="29" fillId="7" borderId="20" xfId="0" applyFont="1" applyFill="1" applyBorder="1" applyAlignment="1">
      <alignment horizontal="center" vertical="center"/>
    </xf>
    <xf numFmtId="3" fontId="29" fillId="7" borderId="18" xfId="0" applyNumberFormat="1" applyFont="1" applyFill="1" applyBorder="1" applyAlignment="1">
      <alignment horizontal="center" vertical="center"/>
    </xf>
    <xf numFmtId="3" fontId="29" fillId="7" borderId="19" xfId="0" applyNumberFormat="1" applyFont="1" applyFill="1" applyBorder="1" applyAlignment="1">
      <alignment horizontal="center" vertical="center"/>
    </xf>
    <xf numFmtId="3" fontId="29" fillId="7" borderId="20" xfId="0" applyNumberFormat="1" applyFont="1" applyFill="1" applyBorder="1" applyAlignment="1">
      <alignment horizontal="center" vertical="center"/>
    </xf>
    <xf numFmtId="166" fontId="29" fillId="7" borderId="18" xfId="0" applyNumberFormat="1" applyFont="1" applyFill="1" applyBorder="1" applyAlignment="1">
      <alignment horizontal="center" vertical="center"/>
    </xf>
    <xf numFmtId="166" fontId="29" fillId="7" borderId="19" xfId="0" applyNumberFormat="1" applyFont="1" applyFill="1" applyBorder="1" applyAlignment="1">
      <alignment horizontal="center" vertical="center"/>
    </xf>
    <xf numFmtId="166" fontId="29" fillId="7" borderId="20" xfId="0" applyNumberFormat="1" applyFont="1" applyFill="1" applyBorder="1" applyAlignment="1">
      <alignment horizontal="center" vertical="center"/>
    </xf>
    <xf numFmtId="0" fontId="29" fillId="7" borderId="7" xfId="0" applyFont="1" applyFill="1" applyBorder="1" applyAlignment="1">
      <alignment horizontal="center" vertical="center" wrapText="1"/>
    </xf>
    <xf numFmtId="0" fontId="19" fillId="0" borderId="3" xfId="0" applyFont="1" applyFill="1" applyBorder="1" applyAlignment="1">
      <alignment horizontal="center"/>
    </xf>
    <xf numFmtId="0" fontId="19" fillId="0" borderId="5" xfId="0" applyFont="1" applyFill="1" applyBorder="1" applyAlignment="1">
      <alignment horizontal="center"/>
    </xf>
    <xf numFmtId="0" fontId="19" fillId="0" borderId="4" xfId="0" applyFont="1" applyFill="1" applyBorder="1" applyAlignment="1">
      <alignment horizontal="center"/>
    </xf>
    <xf numFmtId="0" fontId="19" fillId="0" borderId="7" xfId="0" applyFont="1" applyBorder="1" applyAlignment="1">
      <alignment horizontal="center" vertical="center" wrapText="1"/>
    </xf>
    <xf numFmtId="0" fontId="29" fillId="7" borderId="15" xfId="0" applyFont="1" applyFill="1" applyBorder="1" applyAlignment="1">
      <alignment horizontal="center" vertical="center" wrapText="1"/>
    </xf>
    <xf numFmtId="0" fontId="29" fillId="7" borderId="15"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7" xfId="0" applyFont="1" applyFill="1" applyBorder="1" applyAlignment="1">
      <alignment horizontal="center" vertical="center" wrapText="1"/>
    </xf>
    <xf numFmtId="0" fontId="19" fillId="0" borderId="7" xfId="0" applyFont="1" applyFill="1" applyBorder="1" applyAlignment="1">
      <alignment horizontal="center"/>
    </xf>
    <xf numFmtId="0" fontId="19" fillId="0" borderId="7" xfId="0" applyFont="1" applyBorder="1" applyAlignment="1">
      <alignment horizontal="center" vertical="center"/>
    </xf>
    <xf numFmtId="0" fontId="8" fillId="0" borderId="2" xfId="0" applyFont="1" applyBorder="1" applyAlignment="1">
      <alignment horizontal="center"/>
    </xf>
    <xf numFmtId="0" fontId="8" fillId="0" borderId="6"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0" fillId="0" borderId="0" xfId="0" applyAlignment="1">
      <alignment horizontal="center"/>
    </xf>
    <xf numFmtId="0" fontId="2" fillId="0" borderId="0" xfId="0" applyFont="1" applyAlignment="1">
      <alignment horizontal="center"/>
    </xf>
    <xf numFmtId="0" fontId="24" fillId="0" borderId="0" xfId="0" applyFont="1" applyAlignment="1">
      <alignment horizontal="center" wrapText="1"/>
    </xf>
    <xf numFmtId="0" fontId="3" fillId="0" borderId="7" xfId="0" applyFont="1" applyBorder="1"/>
    <xf numFmtId="0" fontId="3" fillId="0" borderId="7"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cellXfs>
  <cellStyles count="5">
    <cellStyle name="Millares" xfId="2" builtinId="3"/>
    <cellStyle name="Normal" xfId="0" builtinId="0"/>
    <cellStyle name="Normal 2" xfId="3"/>
    <cellStyle name="Porcentaje" xfId="1" builtinId="5"/>
    <cellStyle name="Separador de milhares 2" xfId="4"/>
  </cellStyles>
  <dxfs count="6">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uardo/AppData/Local/Temp/CAF_OMU-BD_comun-calc_consist+dt_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atos"/>
      <sheetName val="correção nomes AMs"/>
      <sheetName val="Cuadro1"/>
      <sheetName val="Cuadro4"/>
      <sheetName val="Cuadro 37"/>
      <sheetName val="Cuadro 54"/>
      <sheetName val="Cuadro 60"/>
      <sheetName val="soc_eco+infra(+sig)"/>
      <sheetName val="Planilha3"/>
      <sheetName val="infra"/>
      <sheetName val="prep-gt_tran"/>
      <sheetName val="gt_tran"/>
      <sheetName val="prep-ofer_tp"/>
      <sheetName val="prep2-ofer_tp"/>
      <sheetName val="ofer_tp"/>
      <sheetName val="prep-tari_tp"/>
      <sheetName val="tari_tp"/>
      <sheetName val="prep1-energia"/>
      <sheetName val="prep2-energia"/>
      <sheetName val="prep3-energia"/>
      <sheetName val="energia"/>
      <sheetName val="prep1-contami"/>
      <sheetName val="prep2-contami"/>
      <sheetName val="prep3-contami"/>
      <sheetName val="contami"/>
      <sheetName val="prep1-seguri"/>
      <sheetName val="seguri"/>
      <sheetName val="prep1-impuestospat"/>
      <sheetName val="prep2-impuestospat"/>
      <sheetName val="prep3-impuestospat"/>
      <sheetName val="impuest"/>
      <sheetName val="patrim"/>
      <sheetName val="prep-cuadro5"/>
      <sheetName val="prep-Cuadro7"/>
      <sheetName val="prep-Cuadro8"/>
      <sheetName val="prep-Cuadro9"/>
      <sheetName val="prep-Cuadro10"/>
      <sheetName val="prep-Cuadro11"/>
      <sheetName val="prep-Cuadro12"/>
      <sheetName val="prep-Cuadro13"/>
      <sheetName val="prep-Cuadro14"/>
      <sheetName val="prep-Cuadro15"/>
      <sheetName val="prep-Cuadro17"/>
      <sheetName val="prep-Cuadro18"/>
      <sheetName val="prep-Cuadro19"/>
      <sheetName val="prep-Cuadro30"/>
      <sheetName val="prep-Cuadro37"/>
      <sheetName val="prep-Cuadro42"/>
      <sheetName val="prep-Cuadro46"/>
      <sheetName val="prep-Cuadro48"/>
      <sheetName val="prep-Cuadro52"/>
      <sheetName val="prep-Cuadro53"/>
      <sheetName val="160512-bd"/>
      <sheetName val="prep4-energia"/>
      <sheetName val="energia_act"/>
      <sheetName val="160614b-bd"/>
      <sheetName val="160614-bd"/>
    </sheetNames>
    <sheetDataSet>
      <sheetData sheetId="0"/>
      <sheetData sheetId="1"/>
      <sheetData sheetId="2"/>
      <sheetData sheetId="3"/>
      <sheetData sheetId="4"/>
      <sheetData sheetId="5"/>
      <sheetData sheetId="6">
        <row r="2">
          <cell r="L2">
            <v>488</v>
          </cell>
        </row>
      </sheetData>
      <sheetData sheetId="7"/>
      <sheetData sheetId="8">
        <row r="2">
          <cell r="F2">
            <v>13.4</v>
          </cell>
        </row>
      </sheetData>
      <sheetData sheetId="9">
        <row r="2">
          <cell r="AW2">
            <v>0</v>
          </cell>
        </row>
      </sheetData>
      <sheetData sheetId="10">
        <row r="2">
          <cell r="F2">
            <v>0.19752393866684179</v>
          </cell>
        </row>
      </sheetData>
      <sheetData sheetId="11"/>
      <sheetData sheetId="12"/>
      <sheetData sheetId="13"/>
      <sheetData sheetId="14"/>
      <sheetData sheetId="15">
        <row r="2">
          <cell r="I2">
            <v>0.13798701298701299</v>
          </cell>
        </row>
      </sheetData>
      <sheetData sheetId="16"/>
      <sheetData sheetId="17"/>
      <sheetData sheetId="18"/>
      <sheetData sheetId="19"/>
      <sheetData sheetId="20"/>
      <sheetData sheetId="21"/>
      <sheetData sheetId="22"/>
      <sheetData sheetId="23"/>
      <sheetData sheetId="24">
        <row r="1">
          <cell r="F1" t="str">
            <v>energia1-Eficiencia energética Auto privado (Gasolina)</v>
          </cell>
        </row>
      </sheetData>
      <sheetData sheetId="25"/>
      <sheetData sheetId="26"/>
      <sheetData sheetId="27"/>
      <sheetData sheetId="28">
        <row r="2">
          <cell r="F2">
            <v>149</v>
          </cell>
        </row>
      </sheetData>
      <sheetData sheetId="29"/>
      <sheetData sheetId="30"/>
      <sheetData sheetId="31"/>
      <sheetData sheetId="32">
        <row r="2">
          <cell r="F2">
            <v>0</v>
          </cell>
          <cell r="G2">
            <v>0</v>
          </cell>
          <cell r="H2">
            <v>0</v>
          </cell>
          <cell r="I2">
            <v>2073</v>
          </cell>
          <cell r="J2">
            <v>5712</v>
          </cell>
          <cell r="K2">
            <v>92</v>
          </cell>
          <cell r="L2">
            <v>0</v>
          </cell>
          <cell r="M2" t="str">
            <v>NA</v>
          </cell>
          <cell r="N2" t="str">
            <v>NA</v>
          </cell>
          <cell r="O2" t="str">
            <v>NA</v>
          </cell>
        </row>
        <row r="3">
          <cell r="F3">
            <v>0</v>
          </cell>
          <cell r="G3">
            <v>0</v>
          </cell>
          <cell r="H3">
            <v>0</v>
          </cell>
          <cell r="I3">
            <v>0</v>
          </cell>
          <cell r="J3">
            <v>0</v>
          </cell>
          <cell r="K3">
            <v>0</v>
          </cell>
          <cell r="L3">
            <v>0</v>
          </cell>
          <cell r="M3">
            <v>100</v>
          </cell>
          <cell r="N3">
            <v>0</v>
          </cell>
          <cell r="O3">
            <v>0</v>
          </cell>
        </row>
        <row r="4">
          <cell r="F4">
            <v>0</v>
          </cell>
          <cell r="G4">
            <v>0</v>
          </cell>
          <cell r="H4">
            <v>0</v>
          </cell>
          <cell r="I4">
            <v>24479</v>
          </cell>
          <cell r="J4">
            <v>29823</v>
          </cell>
          <cell r="K4">
            <v>1454</v>
          </cell>
          <cell r="L4">
            <v>312</v>
          </cell>
          <cell r="M4">
            <v>0</v>
          </cell>
          <cell r="N4">
            <v>0</v>
          </cell>
          <cell r="O4">
            <v>0</v>
          </cell>
        </row>
        <row r="5">
          <cell r="F5">
            <v>0</v>
          </cell>
          <cell r="G5">
            <v>0</v>
          </cell>
          <cell r="H5">
            <v>0</v>
          </cell>
          <cell r="I5">
            <v>0</v>
          </cell>
          <cell r="J5">
            <v>0</v>
          </cell>
          <cell r="K5">
            <v>0</v>
          </cell>
          <cell r="L5">
            <v>0</v>
          </cell>
          <cell r="M5">
            <v>0</v>
          </cell>
          <cell r="N5">
            <v>128</v>
          </cell>
          <cell r="O5">
            <v>0</v>
          </cell>
        </row>
        <row r="6">
          <cell r="F6">
            <v>0</v>
          </cell>
          <cell r="G6">
            <v>0</v>
          </cell>
          <cell r="H6">
            <v>1711</v>
          </cell>
          <cell r="I6">
            <v>0</v>
          </cell>
          <cell r="J6">
            <v>18498</v>
          </cell>
          <cell r="K6">
            <v>52</v>
          </cell>
          <cell r="L6">
            <v>0</v>
          </cell>
          <cell r="M6">
            <v>1757</v>
          </cell>
          <cell r="N6">
            <v>564</v>
          </cell>
          <cell r="O6">
            <v>12</v>
          </cell>
        </row>
        <row r="7">
          <cell r="F7">
            <v>0</v>
          </cell>
          <cell r="G7">
            <v>0</v>
          </cell>
          <cell r="H7">
            <v>0</v>
          </cell>
          <cell r="I7">
            <v>4141</v>
          </cell>
          <cell r="J7">
            <v>6483</v>
          </cell>
          <cell r="K7">
            <v>153</v>
          </cell>
          <cell r="L7">
            <v>0</v>
          </cell>
          <cell r="M7">
            <v>0</v>
          </cell>
          <cell r="N7">
            <v>0</v>
          </cell>
          <cell r="O7">
            <v>0</v>
          </cell>
        </row>
        <row r="8">
          <cell r="F8">
            <v>47</v>
          </cell>
          <cell r="G8">
            <v>5099</v>
          </cell>
          <cell r="H8">
            <v>273</v>
          </cell>
          <cell r="I8">
            <v>10964</v>
          </cell>
          <cell r="J8">
            <v>1328</v>
          </cell>
          <cell r="K8">
            <v>50</v>
          </cell>
          <cell r="L8">
            <v>0</v>
          </cell>
          <cell r="M8">
            <v>86</v>
          </cell>
          <cell r="N8">
            <v>585</v>
          </cell>
          <cell r="O8">
            <v>0</v>
          </cell>
        </row>
        <row r="9">
          <cell r="F9">
            <v>0</v>
          </cell>
          <cell r="G9">
            <v>0</v>
          </cell>
          <cell r="H9">
            <v>73583</v>
          </cell>
          <cell r="I9">
            <v>35172</v>
          </cell>
          <cell r="J9">
            <v>51025</v>
          </cell>
          <cell r="K9">
            <v>348</v>
          </cell>
          <cell r="L9">
            <v>41</v>
          </cell>
          <cell r="M9">
            <v>20</v>
          </cell>
          <cell r="N9">
            <v>390</v>
          </cell>
          <cell r="O9">
            <v>0</v>
          </cell>
        </row>
        <row r="10">
          <cell r="F10">
            <v>0</v>
          </cell>
          <cell r="G10">
            <v>0</v>
          </cell>
          <cell r="H10">
            <v>0</v>
          </cell>
          <cell r="I10">
            <v>0</v>
          </cell>
          <cell r="J10">
            <v>0</v>
          </cell>
          <cell r="K10">
            <v>0</v>
          </cell>
          <cell r="L10">
            <v>0</v>
          </cell>
          <cell r="M10">
            <v>0</v>
          </cell>
          <cell r="N10">
            <v>0</v>
          </cell>
          <cell r="O10">
            <v>0</v>
          </cell>
        </row>
        <row r="11">
          <cell r="F11">
            <v>0</v>
          </cell>
          <cell r="G11">
            <v>0</v>
          </cell>
          <cell r="H11">
            <v>0</v>
          </cell>
          <cell r="I11">
            <v>0</v>
          </cell>
          <cell r="J11">
            <v>0</v>
          </cell>
          <cell r="K11">
            <v>0</v>
          </cell>
          <cell r="L11">
            <v>0</v>
          </cell>
          <cell r="M11">
            <v>0</v>
          </cell>
          <cell r="N11">
            <v>0</v>
          </cell>
          <cell r="O11">
            <v>0</v>
          </cell>
        </row>
        <row r="12">
          <cell r="F12">
            <v>0</v>
          </cell>
          <cell r="G12">
            <v>0</v>
          </cell>
          <cell r="H12">
            <v>0</v>
          </cell>
          <cell r="I12">
            <v>0</v>
          </cell>
          <cell r="J12">
            <v>5247</v>
          </cell>
          <cell r="K12">
            <v>41</v>
          </cell>
          <cell r="L12">
            <v>0</v>
          </cell>
          <cell r="M12">
            <v>48</v>
          </cell>
          <cell r="N12">
            <v>0</v>
          </cell>
          <cell r="O12">
            <v>0</v>
          </cell>
        </row>
        <row r="13">
          <cell r="F13" t="str">
            <v>No aplica</v>
          </cell>
          <cell r="G13" t="str">
            <v>No aplica</v>
          </cell>
          <cell r="H13" t="str">
            <v>No aplica</v>
          </cell>
          <cell r="I13" t="str">
            <v>No aplica</v>
          </cell>
          <cell r="J13">
            <v>1566</v>
          </cell>
          <cell r="K13">
            <v>103</v>
          </cell>
          <cell r="L13">
            <v>0</v>
          </cell>
          <cell r="M13">
            <v>0</v>
          </cell>
          <cell r="N13">
            <v>0</v>
          </cell>
          <cell r="O13">
            <v>0</v>
          </cell>
        </row>
        <row r="14">
          <cell r="F14">
            <v>0</v>
          </cell>
          <cell r="G14">
            <v>0</v>
          </cell>
          <cell r="H14">
            <v>3958</v>
          </cell>
          <cell r="I14">
            <v>2099</v>
          </cell>
          <cell r="J14">
            <v>8646</v>
          </cell>
          <cell r="K14">
            <v>288</v>
          </cell>
          <cell r="L14">
            <v>0</v>
          </cell>
          <cell r="M14">
            <v>125</v>
          </cell>
          <cell r="N14">
            <v>0</v>
          </cell>
          <cell r="O14">
            <v>0</v>
          </cell>
        </row>
        <row r="15">
          <cell r="F15">
            <v>0</v>
          </cell>
          <cell r="G15">
            <v>0</v>
          </cell>
          <cell r="H15">
            <v>0</v>
          </cell>
          <cell r="I15">
            <v>0</v>
          </cell>
          <cell r="J15">
            <v>0</v>
          </cell>
          <cell r="K15">
            <v>0</v>
          </cell>
          <cell r="L15">
            <v>0</v>
          </cell>
          <cell r="M15">
            <v>0</v>
          </cell>
          <cell r="N15">
            <v>0</v>
          </cell>
          <cell r="O15">
            <v>0</v>
          </cell>
        </row>
        <row r="16">
          <cell r="F16">
            <v>0</v>
          </cell>
          <cell r="G16">
            <v>0</v>
          </cell>
          <cell r="H16">
            <v>0</v>
          </cell>
          <cell r="I16">
            <v>6447</v>
          </cell>
          <cell r="J16">
            <v>9142</v>
          </cell>
          <cell r="K16">
            <v>20</v>
          </cell>
          <cell r="L16">
            <v>0</v>
          </cell>
          <cell r="M16">
            <v>0</v>
          </cell>
          <cell r="N16">
            <v>165</v>
          </cell>
          <cell r="O16">
            <v>0</v>
          </cell>
        </row>
        <row r="17">
          <cell r="F17">
            <v>0</v>
          </cell>
          <cell r="G17">
            <v>0</v>
          </cell>
          <cell r="H17">
            <v>0</v>
          </cell>
          <cell r="I17">
            <v>320</v>
          </cell>
          <cell r="J17">
            <v>507</v>
          </cell>
          <cell r="K17">
            <v>0</v>
          </cell>
          <cell r="L17">
            <v>0</v>
          </cell>
          <cell r="M17">
            <v>0</v>
          </cell>
          <cell r="N17">
            <v>0</v>
          </cell>
          <cell r="O17">
            <v>0</v>
          </cell>
        </row>
        <row r="18">
          <cell r="F18">
            <v>0</v>
          </cell>
          <cell r="G18">
            <v>0</v>
          </cell>
          <cell r="H18">
            <v>0</v>
          </cell>
          <cell r="I18">
            <v>0</v>
          </cell>
          <cell r="J18">
            <v>1528</v>
          </cell>
          <cell r="K18">
            <v>0</v>
          </cell>
          <cell r="L18">
            <v>0</v>
          </cell>
          <cell r="M18">
            <v>13</v>
          </cell>
          <cell r="N18">
            <v>0</v>
          </cell>
          <cell r="O18">
            <v>0</v>
          </cell>
        </row>
        <row r="19">
          <cell r="F19">
            <v>0</v>
          </cell>
          <cell r="G19">
            <v>4844</v>
          </cell>
          <cell r="H19">
            <v>0</v>
          </cell>
          <cell r="I19">
            <v>883</v>
          </cell>
          <cell r="J19">
            <v>2106</v>
          </cell>
          <cell r="K19">
            <v>0</v>
          </cell>
          <cell r="L19">
            <v>0</v>
          </cell>
          <cell r="M19">
            <v>0</v>
          </cell>
          <cell r="N19">
            <v>60</v>
          </cell>
          <cell r="O19">
            <v>0</v>
          </cell>
        </row>
        <row r="20">
          <cell r="F20">
            <v>0</v>
          </cell>
          <cell r="G20">
            <v>0</v>
          </cell>
          <cell r="H20">
            <v>0</v>
          </cell>
          <cell r="I20">
            <v>962</v>
          </cell>
          <cell r="J20">
            <v>2321</v>
          </cell>
          <cell r="K20">
            <v>53</v>
          </cell>
          <cell r="L20">
            <v>0</v>
          </cell>
          <cell r="M20">
            <v>0</v>
          </cell>
          <cell r="N20">
            <v>0</v>
          </cell>
          <cell r="O20">
            <v>0</v>
          </cell>
        </row>
        <row r="21">
          <cell r="F21">
            <v>0</v>
          </cell>
          <cell r="G21">
            <v>0</v>
          </cell>
          <cell r="H21">
            <v>0</v>
          </cell>
          <cell r="I21">
            <v>0</v>
          </cell>
          <cell r="J21">
            <v>0</v>
          </cell>
          <cell r="K21">
            <v>0</v>
          </cell>
          <cell r="L21">
            <v>0</v>
          </cell>
          <cell r="M21">
            <v>0</v>
          </cell>
          <cell r="N21">
            <v>0</v>
          </cell>
          <cell r="O21">
            <v>0</v>
          </cell>
        </row>
        <row r="22">
          <cell r="F22">
            <v>0</v>
          </cell>
          <cell r="G22">
            <v>0</v>
          </cell>
          <cell r="H22">
            <v>0</v>
          </cell>
          <cell r="I22">
            <v>0</v>
          </cell>
          <cell r="J22">
            <v>2531</v>
          </cell>
          <cell r="K22">
            <v>348</v>
          </cell>
          <cell r="L22">
            <v>0</v>
          </cell>
          <cell r="M22">
            <v>0</v>
          </cell>
          <cell r="N22">
            <v>0</v>
          </cell>
          <cell r="O22">
            <v>0</v>
          </cell>
        </row>
        <row r="23">
          <cell r="F23">
            <v>0</v>
          </cell>
          <cell r="G23">
            <v>0</v>
          </cell>
          <cell r="H23">
            <v>0</v>
          </cell>
          <cell r="I23">
            <v>0</v>
          </cell>
          <cell r="J23">
            <v>0</v>
          </cell>
          <cell r="K23">
            <v>0</v>
          </cell>
          <cell r="L23">
            <v>0</v>
          </cell>
          <cell r="M23">
            <v>0</v>
          </cell>
          <cell r="N23">
            <v>41</v>
          </cell>
          <cell r="O23">
            <v>0</v>
          </cell>
        </row>
        <row r="24">
          <cell r="F24">
            <v>0</v>
          </cell>
          <cell r="G24">
            <v>0</v>
          </cell>
          <cell r="H24">
            <v>0</v>
          </cell>
          <cell r="I24">
            <v>0</v>
          </cell>
          <cell r="J24">
            <v>0</v>
          </cell>
          <cell r="K24">
            <v>0</v>
          </cell>
          <cell r="L24">
            <v>0</v>
          </cell>
          <cell r="M24">
            <v>663</v>
          </cell>
          <cell r="N24">
            <v>296</v>
          </cell>
          <cell r="O24">
            <v>0</v>
          </cell>
        </row>
        <row r="25">
          <cell r="F25">
            <v>0</v>
          </cell>
          <cell r="G25">
            <v>0</v>
          </cell>
          <cell r="H25">
            <v>0</v>
          </cell>
          <cell r="I25">
            <v>0</v>
          </cell>
          <cell r="J25">
            <v>766</v>
          </cell>
          <cell r="K25">
            <v>4</v>
          </cell>
          <cell r="L25">
            <v>0</v>
          </cell>
          <cell r="M25">
            <v>0</v>
          </cell>
          <cell r="N25">
            <v>0</v>
          </cell>
          <cell r="O25">
            <v>0</v>
          </cell>
        </row>
        <row r="26">
          <cell r="F26">
            <v>0</v>
          </cell>
          <cell r="G26">
            <v>0</v>
          </cell>
          <cell r="H26">
            <v>0</v>
          </cell>
          <cell r="I26">
            <v>0</v>
          </cell>
          <cell r="J26">
            <v>0</v>
          </cell>
          <cell r="K26">
            <v>0</v>
          </cell>
          <cell r="L26">
            <v>0</v>
          </cell>
          <cell r="M26">
            <v>12</v>
          </cell>
          <cell r="N26">
            <v>0</v>
          </cell>
          <cell r="O26">
            <v>0</v>
          </cell>
        </row>
        <row r="27">
          <cell r="F27">
            <v>0</v>
          </cell>
          <cell r="G27">
            <v>0</v>
          </cell>
          <cell r="H27">
            <v>0</v>
          </cell>
          <cell r="I27">
            <v>0</v>
          </cell>
          <cell r="J27">
            <v>1860</v>
          </cell>
          <cell r="K27">
            <v>0</v>
          </cell>
          <cell r="L27">
            <v>0</v>
          </cell>
          <cell r="M27">
            <v>16</v>
          </cell>
          <cell r="N27">
            <v>0</v>
          </cell>
          <cell r="O27">
            <v>0</v>
          </cell>
        </row>
        <row r="28">
          <cell r="F28">
            <v>7026</v>
          </cell>
          <cell r="G28">
            <v>71</v>
          </cell>
          <cell r="H28">
            <v>4399</v>
          </cell>
          <cell r="I28">
            <v>3765</v>
          </cell>
          <cell r="J28">
            <v>10</v>
          </cell>
          <cell r="K28">
            <v>0</v>
          </cell>
          <cell r="L28">
            <v>0</v>
          </cell>
          <cell r="M28">
            <v>0</v>
          </cell>
          <cell r="N28">
            <v>0</v>
          </cell>
          <cell r="O28">
            <v>0</v>
          </cell>
        </row>
        <row r="29">
          <cell r="F29">
            <v>13302</v>
          </cell>
          <cell r="G29">
            <v>0</v>
          </cell>
          <cell r="H29">
            <v>0</v>
          </cell>
          <cell r="I29">
            <v>1626</v>
          </cell>
          <cell r="J29">
            <v>5080</v>
          </cell>
          <cell r="K29">
            <v>1433</v>
          </cell>
          <cell r="L29">
            <v>0</v>
          </cell>
          <cell r="M29">
            <v>39</v>
          </cell>
          <cell r="N29">
            <v>1093</v>
          </cell>
          <cell r="O29">
            <v>0</v>
          </cell>
        </row>
        <row r="30">
          <cell r="F30">
            <v>0</v>
          </cell>
          <cell r="G30">
            <v>0</v>
          </cell>
          <cell r="H30">
            <v>0</v>
          </cell>
          <cell r="I30">
            <v>0</v>
          </cell>
          <cell r="J30">
            <v>0</v>
          </cell>
          <cell r="K30">
            <v>0</v>
          </cell>
          <cell r="L30">
            <v>0</v>
          </cell>
          <cell r="M30">
            <v>1356</v>
          </cell>
          <cell r="N30">
            <v>984</v>
          </cell>
          <cell r="O30">
            <v>0</v>
          </cell>
        </row>
      </sheetData>
      <sheetData sheetId="33">
        <row r="2">
          <cell r="F2">
            <v>383.3794504401327</v>
          </cell>
        </row>
        <row r="65">
          <cell r="B65">
            <v>4</v>
          </cell>
          <cell r="C65">
            <v>9</v>
          </cell>
          <cell r="D65">
            <v>14</v>
          </cell>
          <cell r="E65">
            <v>19</v>
          </cell>
          <cell r="F65">
            <v>40</v>
          </cell>
          <cell r="G65">
            <v>110</v>
          </cell>
          <cell r="H65">
            <v>198</v>
          </cell>
          <cell r="I65">
            <v>80</v>
          </cell>
          <cell r="J65">
            <v>137</v>
          </cell>
          <cell r="K65">
            <v>101</v>
          </cell>
        </row>
        <row r="66">
          <cell r="B66">
            <v>4</v>
          </cell>
          <cell r="C66">
            <v>12</v>
          </cell>
          <cell r="D66">
            <v>19</v>
          </cell>
          <cell r="E66">
            <v>70</v>
          </cell>
          <cell r="F66">
            <v>101</v>
          </cell>
          <cell r="G66">
            <v>160</v>
          </cell>
          <cell r="H66">
            <v>250</v>
          </cell>
          <cell r="I66">
            <v>1200</v>
          </cell>
          <cell r="J66">
            <v>1200</v>
          </cell>
          <cell r="K66">
            <v>300</v>
          </cell>
        </row>
      </sheetData>
      <sheetData sheetId="34">
        <row r="2">
          <cell r="F2">
            <v>0</v>
          </cell>
        </row>
        <row r="97">
          <cell r="B97">
            <v>342720</v>
          </cell>
          <cell r="C97">
            <v>13800</v>
          </cell>
          <cell r="D97">
            <v>0</v>
          </cell>
          <cell r="E97">
            <v>39387</v>
          </cell>
          <cell r="F97">
            <v>7680</v>
          </cell>
          <cell r="G97">
            <v>0</v>
          </cell>
          <cell r="H97">
            <v>0</v>
          </cell>
          <cell r="I97">
            <v>65888</v>
          </cell>
        </row>
        <row r="98">
          <cell r="B98">
            <v>0</v>
          </cell>
          <cell r="C98">
            <v>0</v>
          </cell>
          <cell r="D98">
            <v>0</v>
          </cell>
          <cell r="E98">
            <v>0</v>
          </cell>
          <cell r="F98">
            <v>0</v>
          </cell>
          <cell r="G98">
            <v>0</v>
          </cell>
          <cell r="H98">
            <v>27500</v>
          </cell>
          <cell r="I98">
            <v>0</v>
          </cell>
        </row>
        <row r="99">
          <cell r="B99">
            <v>2385840</v>
          </cell>
          <cell r="C99">
            <v>232640</v>
          </cell>
          <cell r="D99">
            <v>78000</v>
          </cell>
          <cell r="E99">
            <v>465101</v>
          </cell>
          <cell r="F99">
            <v>352160</v>
          </cell>
          <cell r="G99">
            <v>0</v>
          </cell>
          <cell r="H99">
            <v>0</v>
          </cell>
          <cell r="I99">
            <v>233356</v>
          </cell>
        </row>
        <row r="100">
          <cell r="B100">
            <v>0</v>
          </cell>
          <cell r="C100">
            <v>0</v>
          </cell>
          <cell r="D100">
            <v>0</v>
          </cell>
          <cell r="E100">
            <v>0</v>
          </cell>
          <cell r="F100">
            <v>0</v>
          </cell>
          <cell r="G100">
            <v>0</v>
          </cell>
          <cell r="H100">
            <v>0</v>
          </cell>
          <cell r="I100">
            <v>0</v>
          </cell>
        </row>
        <row r="101">
          <cell r="B101">
            <v>1294860</v>
          </cell>
          <cell r="C101">
            <v>6240</v>
          </cell>
          <cell r="D101">
            <v>0</v>
          </cell>
          <cell r="E101">
            <v>0</v>
          </cell>
          <cell r="F101">
            <v>240880.48759844326</v>
          </cell>
          <cell r="G101">
            <v>77268</v>
          </cell>
          <cell r="H101">
            <v>172186</v>
          </cell>
          <cell r="I101">
            <v>715842.83577256824</v>
          </cell>
        </row>
        <row r="102">
          <cell r="B102">
            <v>518640</v>
          </cell>
          <cell r="C102">
            <v>24480</v>
          </cell>
          <cell r="D102">
            <v>0</v>
          </cell>
          <cell r="E102">
            <v>78679</v>
          </cell>
          <cell r="F102">
            <v>69680</v>
          </cell>
          <cell r="G102">
            <v>0</v>
          </cell>
          <cell r="H102">
            <v>0</v>
          </cell>
          <cell r="I102">
            <v>78868</v>
          </cell>
        </row>
        <row r="103">
          <cell r="B103">
            <v>77024</v>
          </cell>
          <cell r="C103">
            <v>5500</v>
          </cell>
          <cell r="D103">
            <v>0</v>
          </cell>
          <cell r="E103">
            <v>274100</v>
          </cell>
          <cell r="F103">
            <v>0</v>
          </cell>
          <cell r="G103">
            <v>181350</v>
          </cell>
          <cell r="H103">
            <v>19780</v>
          </cell>
          <cell r="I103">
            <v>162832</v>
          </cell>
        </row>
        <row r="104">
          <cell r="B104">
            <v>3061500</v>
          </cell>
          <cell r="C104">
            <v>55680</v>
          </cell>
          <cell r="D104">
            <v>9840</v>
          </cell>
          <cell r="E104">
            <v>1582740</v>
          </cell>
          <cell r="F104">
            <v>0</v>
          </cell>
          <cell r="G104">
            <v>468000</v>
          </cell>
          <cell r="H104">
            <v>7480</v>
          </cell>
          <cell r="I104">
            <v>2020366</v>
          </cell>
        </row>
        <row r="105">
          <cell r="B105">
            <v>0</v>
          </cell>
          <cell r="C105">
            <v>0</v>
          </cell>
          <cell r="D105">
            <v>0</v>
          </cell>
          <cell r="E105">
            <v>0</v>
          </cell>
          <cell r="F105">
            <v>0</v>
          </cell>
          <cell r="G105">
            <v>0</v>
          </cell>
          <cell r="H105">
            <v>0</v>
          </cell>
          <cell r="I105">
            <v>0</v>
          </cell>
        </row>
        <row r="106">
          <cell r="B106">
            <v>0</v>
          </cell>
          <cell r="C106">
            <v>0</v>
          </cell>
          <cell r="D106">
            <v>0</v>
          </cell>
          <cell r="E106">
            <v>0</v>
          </cell>
          <cell r="F106">
            <v>0</v>
          </cell>
          <cell r="G106">
            <v>0</v>
          </cell>
          <cell r="H106">
            <v>0</v>
          </cell>
          <cell r="I106">
            <v>0</v>
          </cell>
        </row>
        <row r="107">
          <cell r="B107">
            <v>341055</v>
          </cell>
          <cell r="C107">
            <v>6560</v>
          </cell>
          <cell r="D107">
            <v>0</v>
          </cell>
          <cell r="E107">
            <v>0</v>
          </cell>
          <cell r="F107">
            <v>0</v>
          </cell>
          <cell r="G107">
            <v>0</v>
          </cell>
          <cell r="H107">
            <v>28800</v>
          </cell>
          <cell r="I107">
            <v>81882</v>
          </cell>
        </row>
        <row r="108">
          <cell r="B108">
            <v>93960</v>
          </cell>
          <cell r="C108">
            <v>16480</v>
          </cell>
          <cell r="D108">
            <v>0</v>
          </cell>
          <cell r="E108">
            <v>0</v>
          </cell>
          <cell r="F108">
            <v>0</v>
          </cell>
          <cell r="G108">
            <v>0</v>
          </cell>
          <cell r="H108">
            <v>0</v>
          </cell>
          <cell r="I108">
            <v>16800</v>
          </cell>
        </row>
        <row r="109">
          <cell r="B109">
            <v>760848</v>
          </cell>
          <cell r="C109">
            <v>46080</v>
          </cell>
          <cell r="D109">
            <v>0</v>
          </cell>
          <cell r="E109">
            <v>58772</v>
          </cell>
          <cell r="F109">
            <v>0</v>
          </cell>
          <cell r="G109">
            <v>0</v>
          </cell>
          <cell r="H109">
            <v>150000</v>
          </cell>
          <cell r="I109">
            <v>577998</v>
          </cell>
        </row>
        <row r="110">
          <cell r="B110">
            <v>0</v>
          </cell>
          <cell r="C110">
            <v>0</v>
          </cell>
          <cell r="D110">
            <v>0</v>
          </cell>
          <cell r="E110">
            <v>0</v>
          </cell>
          <cell r="F110">
            <v>0</v>
          </cell>
          <cell r="G110">
            <v>0</v>
          </cell>
          <cell r="H110">
            <v>0</v>
          </cell>
          <cell r="I110">
            <v>0</v>
          </cell>
        </row>
        <row r="111">
          <cell r="B111">
            <v>822780</v>
          </cell>
          <cell r="C111">
            <v>3000</v>
          </cell>
          <cell r="D111">
            <v>0</v>
          </cell>
          <cell r="E111">
            <v>122493</v>
          </cell>
          <cell r="F111">
            <v>63000</v>
          </cell>
          <cell r="G111">
            <v>171105</v>
          </cell>
          <cell r="H111">
            <v>0</v>
          </cell>
          <cell r="I111">
            <v>103796</v>
          </cell>
        </row>
        <row r="112">
          <cell r="B112">
            <v>40560</v>
          </cell>
          <cell r="C112">
            <v>0</v>
          </cell>
          <cell r="D112">
            <v>0</v>
          </cell>
          <cell r="E112">
            <v>6080</v>
          </cell>
          <cell r="F112">
            <v>1840</v>
          </cell>
          <cell r="G112">
            <v>0</v>
          </cell>
          <cell r="H112">
            <v>0</v>
          </cell>
          <cell r="I112">
            <v>7636</v>
          </cell>
        </row>
        <row r="113">
          <cell r="B113">
            <v>122240</v>
          </cell>
          <cell r="C113">
            <v>0</v>
          </cell>
          <cell r="D113">
            <v>0</v>
          </cell>
          <cell r="E113">
            <v>0</v>
          </cell>
          <cell r="F113">
            <v>0</v>
          </cell>
          <cell r="G113">
            <v>0</v>
          </cell>
          <cell r="H113">
            <v>1040</v>
          </cell>
          <cell r="I113">
            <v>16244</v>
          </cell>
        </row>
        <row r="114">
          <cell r="B114">
            <v>189540</v>
          </cell>
          <cell r="C114">
            <v>0</v>
          </cell>
          <cell r="D114">
            <v>0</v>
          </cell>
          <cell r="E114">
            <v>35320</v>
          </cell>
          <cell r="F114">
            <v>0</v>
          </cell>
          <cell r="G114">
            <v>57540</v>
          </cell>
          <cell r="H114">
            <v>0</v>
          </cell>
          <cell r="I114">
            <v>319876</v>
          </cell>
        </row>
        <row r="115">
          <cell r="B115">
            <v>92840</v>
          </cell>
          <cell r="C115">
            <v>8480</v>
          </cell>
          <cell r="D115">
            <v>0</v>
          </cell>
          <cell r="E115">
            <v>18278</v>
          </cell>
          <cell r="F115">
            <v>4960</v>
          </cell>
          <cell r="G115">
            <v>0</v>
          </cell>
          <cell r="H115">
            <v>0</v>
          </cell>
          <cell r="I115">
            <v>16748</v>
          </cell>
        </row>
        <row r="116">
          <cell r="B116">
            <v>0</v>
          </cell>
          <cell r="C116">
            <v>0</v>
          </cell>
          <cell r="D116">
            <v>0</v>
          </cell>
          <cell r="E116">
            <v>0</v>
          </cell>
          <cell r="F116">
            <v>0</v>
          </cell>
          <cell r="G116">
            <v>0</v>
          </cell>
          <cell r="H116">
            <v>0</v>
          </cell>
          <cell r="I116">
            <v>0</v>
          </cell>
        </row>
        <row r="117">
          <cell r="B117">
            <v>227790</v>
          </cell>
          <cell r="C117">
            <v>55680</v>
          </cell>
          <cell r="D117">
            <v>0</v>
          </cell>
          <cell r="E117">
            <v>0</v>
          </cell>
          <cell r="F117">
            <v>115650</v>
          </cell>
          <cell r="G117">
            <v>0</v>
          </cell>
          <cell r="H117">
            <v>0</v>
          </cell>
          <cell r="I117">
            <v>65680</v>
          </cell>
        </row>
        <row r="118">
          <cell r="B118">
            <v>0</v>
          </cell>
          <cell r="C118">
            <v>0</v>
          </cell>
          <cell r="D118">
            <v>0</v>
          </cell>
          <cell r="E118">
            <v>0</v>
          </cell>
          <cell r="F118">
            <v>0</v>
          </cell>
          <cell r="G118">
            <v>0</v>
          </cell>
          <cell r="H118">
            <v>0</v>
          </cell>
          <cell r="I118">
            <v>0</v>
          </cell>
        </row>
        <row r="119">
          <cell r="B119">
            <v>0</v>
          </cell>
          <cell r="C119">
            <v>0</v>
          </cell>
          <cell r="D119">
            <v>0</v>
          </cell>
          <cell r="E119">
            <v>0</v>
          </cell>
          <cell r="F119">
            <v>0</v>
          </cell>
          <cell r="G119">
            <v>0</v>
          </cell>
          <cell r="H119">
            <v>182325</v>
          </cell>
          <cell r="I119">
            <v>0</v>
          </cell>
        </row>
        <row r="120">
          <cell r="B120">
            <v>49790</v>
          </cell>
          <cell r="C120">
            <v>600</v>
          </cell>
          <cell r="D120">
            <v>0</v>
          </cell>
          <cell r="E120">
            <v>0</v>
          </cell>
          <cell r="F120">
            <v>0</v>
          </cell>
          <cell r="G120">
            <v>0</v>
          </cell>
          <cell r="H120">
            <v>0</v>
          </cell>
          <cell r="I120">
            <v>17580</v>
          </cell>
        </row>
        <row r="121">
          <cell r="B121">
            <v>0</v>
          </cell>
          <cell r="C121">
            <v>0</v>
          </cell>
          <cell r="D121">
            <v>0</v>
          </cell>
          <cell r="E121">
            <v>0</v>
          </cell>
          <cell r="F121">
            <v>0</v>
          </cell>
          <cell r="G121">
            <v>0</v>
          </cell>
          <cell r="H121">
            <v>3300</v>
          </cell>
          <cell r="I121">
            <v>0</v>
          </cell>
        </row>
        <row r="122">
          <cell r="B122">
            <v>148800</v>
          </cell>
          <cell r="C122">
            <v>0</v>
          </cell>
          <cell r="D122">
            <v>0</v>
          </cell>
          <cell r="E122">
            <v>0</v>
          </cell>
          <cell r="F122">
            <v>0</v>
          </cell>
          <cell r="G122">
            <v>0</v>
          </cell>
          <cell r="H122">
            <v>1600</v>
          </cell>
          <cell r="I122">
            <v>133680</v>
          </cell>
        </row>
        <row r="123">
          <cell r="B123">
            <v>0</v>
          </cell>
          <cell r="C123">
            <v>0</v>
          </cell>
          <cell r="D123">
            <v>0</v>
          </cell>
          <cell r="E123">
            <v>109185</v>
          </cell>
          <cell r="F123">
            <v>0</v>
          </cell>
          <cell r="G123">
            <v>0</v>
          </cell>
          <cell r="H123">
            <v>0</v>
          </cell>
          <cell r="I123">
            <v>56353</v>
          </cell>
        </row>
        <row r="124">
          <cell r="B124">
            <v>513080</v>
          </cell>
          <cell r="C124">
            <v>229280</v>
          </cell>
          <cell r="D124">
            <v>0</v>
          </cell>
          <cell r="E124">
            <v>113820</v>
          </cell>
          <cell r="F124">
            <v>0</v>
          </cell>
          <cell r="G124">
            <v>327900</v>
          </cell>
          <cell r="H124">
            <v>12987</v>
          </cell>
          <cell r="I124">
            <v>290075</v>
          </cell>
        </row>
        <row r="125">
          <cell r="B125">
            <v>0</v>
          </cell>
          <cell r="C125">
            <v>0</v>
          </cell>
          <cell r="D125">
            <v>0</v>
          </cell>
          <cell r="E125">
            <v>0</v>
          </cell>
          <cell r="F125">
            <v>0</v>
          </cell>
          <cell r="G125">
            <v>0</v>
          </cell>
          <cell r="H125">
            <v>372900</v>
          </cell>
          <cell r="I125">
            <v>0</v>
          </cell>
        </row>
      </sheetData>
      <sheetData sheetId="35">
        <row r="2">
          <cell r="E2" t="str">
            <v>Privado</v>
          </cell>
          <cell r="F2" t="str">
            <v>Permisología</v>
          </cell>
        </row>
        <row r="3">
          <cell r="E3">
            <v>0</v>
          </cell>
          <cell r="F3">
            <v>0</v>
          </cell>
        </row>
        <row r="4">
          <cell r="E4" t="str">
            <v>Privada</v>
          </cell>
          <cell r="F4" t="str">
            <v>Concesión</v>
          </cell>
        </row>
        <row r="5">
          <cell r="E5" t="str">
            <v>Empresa Privada</v>
          </cell>
          <cell r="F5" t="str">
            <v>Concesión</v>
          </cell>
        </row>
        <row r="6">
          <cell r="E6" t="str">
            <v>empresa privada</v>
          </cell>
          <cell r="F6" t="str">
            <v>Licencia</v>
          </cell>
        </row>
        <row r="7">
          <cell r="E7" t="str">
            <v>Público</v>
          </cell>
          <cell r="F7">
            <v>0</v>
          </cell>
        </row>
        <row r="8">
          <cell r="E8" t="str">
            <v>Privada y Pública</v>
          </cell>
          <cell r="F8" t="str">
            <v>Permiso</v>
          </cell>
        </row>
        <row r="9">
          <cell r="E9" t="str">
            <v>operador autónomo, empresa pública y empresa privada</v>
          </cell>
          <cell r="F9" t="str">
            <v>Concesión</v>
          </cell>
        </row>
        <row r="10">
          <cell r="E10" t="str">
            <v>Empresa Privada</v>
          </cell>
          <cell r="F10" t="str">
            <v>Concesión</v>
          </cell>
        </row>
        <row r="11">
          <cell r="E11">
            <v>0</v>
          </cell>
          <cell r="F11">
            <v>0</v>
          </cell>
        </row>
        <row r="12">
          <cell r="E12" t="str">
            <v>Organismos Públicos descentralizados, Asociaciones Civiles y Empresas</v>
          </cell>
          <cell r="F12" t="str">
            <v>Ley de Movilidad, Reglamentos y Normas</v>
          </cell>
        </row>
        <row r="13">
          <cell r="E13" t="str">
            <v>empresa privada</v>
          </cell>
          <cell r="F13" t="str">
            <v>Concesión</v>
          </cell>
        </row>
        <row r="14">
          <cell r="E14" t="str">
            <v>Operador autónomo</v>
          </cell>
          <cell r="F14" t="str">
            <v>Autorización temporal</v>
          </cell>
        </row>
        <row r="15">
          <cell r="E15" t="str">
            <v>Empresa Privada</v>
          </cell>
          <cell r="F15" t="str">
            <v>Concesión</v>
          </cell>
        </row>
        <row r="16">
          <cell r="E16" t="str">
            <v>Privada (Operadores)</v>
          </cell>
          <cell r="F16">
            <v>0</v>
          </cell>
        </row>
        <row r="17">
          <cell r="E17">
            <v>0</v>
          </cell>
          <cell r="F17">
            <v>0</v>
          </cell>
        </row>
        <row r="18">
          <cell r="E18" t="str">
            <v>Empresas Privadas / cooperativas</v>
          </cell>
          <cell r="F18" t="str">
            <v>permisología</v>
          </cell>
        </row>
        <row r="19">
          <cell r="E19" t="str">
            <v>Pública</v>
          </cell>
          <cell r="F19">
            <v>0</v>
          </cell>
        </row>
        <row r="20">
          <cell r="E20" t="str">
            <v>Pública (AMCO)</v>
          </cell>
          <cell r="F20">
            <v>0</v>
          </cell>
        </row>
        <row r="21">
          <cell r="E21">
            <v>0</v>
          </cell>
          <cell r="F21">
            <v>0</v>
          </cell>
        </row>
        <row r="22">
          <cell r="E22" t="str">
            <v>empresa privada y cooperativas</v>
          </cell>
          <cell r="F22" t="str">
            <v>Permiso de Operación</v>
          </cell>
        </row>
        <row r="23">
          <cell r="E23" t="str">
            <v>Empresa Privada</v>
          </cell>
          <cell r="F23" t="str">
            <v>Concesión</v>
          </cell>
        </row>
        <row r="24">
          <cell r="E24">
            <v>0</v>
          </cell>
          <cell r="F24">
            <v>0</v>
          </cell>
        </row>
        <row r="25">
          <cell r="E25" t="str">
            <v>pública/mixta/privada</v>
          </cell>
          <cell r="F25" t="str">
            <v>concesión/permisología</v>
          </cell>
        </row>
        <row r="26">
          <cell r="E26">
            <v>0</v>
          </cell>
          <cell r="F26">
            <v>0</v>
          </cell>
        </row>
        <row r="27">
          <cell r="E27" t="str">
            <v xml:space="preserve">empresa privada </v>
          </cell>
          <cell r="F27" t="str">
            <v>concesión y permiso</v>
          </cell>
        </row>
        <row r="28">
          <cell r="E28">
            <v>0</v>
          </cell>
          <cell r="F28">
            <v>0</v>
          </cell>
        </row>
        <row r="29">
          <cell r="E29" t="str">
            <v>Empresa privada</v>
          </cell>
          <cell r="F29" t="str">
            <v>Concesión</v>
          </cell>
        </row>
        <row r="30">
          <cell r="E30">
            <v>0</v>
          </cell>
          <cell r="F30">
            <v>0</v>
          </cell>
        </row>
      </sheetData>
      <sheetData sheetId="36">
        <row r="4">
          <cell r="B4" t="str">
            <v>NA</v>
          </cell>
          <cell r="C4" t="str">
            <v>NA</v>
          </cell>
          <cell r="D4" t="str">
            <v>NA</v>
          </cell>
          <cell r="E4" t="str">
            <v>NA</v>
          </cell>
          <cell r="F4" t="str">
            <v>NA</v>
          </cell>
          <cell r="G4" t="str">
            <v>NA</v>
          </cell>
        </row>
        <row r="5">
          <cell r="B5">
            <v>0</v>
          </cell>
          <cell r="C5">
            <v>0</v>
          </cell>
          <cell r="D5">
            <v>0</v>
          </cell>
          <cell r="E5">
            <v>0</v>
          </cell>
          <cell r="F5">
            <v>0</v>
          </cell>
          <cell r="G5">
            <v>0</v>
          </cell>
        </row>
        <row r="6">
          <cell r="B6" t="str">
            <v>NA</v>
          </cell>
          <cell r="C6" t="str">
            <v>NA</v>
          </cell>
          <cell r="D6" t="str">
            <v>NA</v>
          </cell>
          <cell r="E6" t="str">
            <v>NA</v>
          </cell>
          <cell r="F6" t="str">
            <v>NA</v>
          </cell>
          <cell r="G6" t="str">
            <v>NA</v>
          </cell>
        </row>
        <row r="7">
          <cell r="B7">
            <v>0</v>
          </cell>
          <cell r="C7" t="str">
            <v>Empresa Pública</v>
          </cell>
          <cell r="D7">
            <v>0</v>
          </cell>
          <cell r="E7">
            <v>0</v>
          </cell>
          <cell r="F7">
            <v>0</v>
          </cell>
          <cell r="G7">
            <v>0</v>
          </cell>
        </row>
        <row r="8">
          <cell r="B8" t="str">
            <v>empresa privada</v>
          </cell>
          <cell r="C8" t="str">
            <v>empresa privada</v>
          </cell>
          <cell r="D8" t="str">
            <v>empresa privada</v>
          </cell>
          <cell r="E8" t="str">
            <v>Pública / Concesión</v>
          </cell>
          <cell r="F8" t="str">
            <v>Permiso</v>
          </cell>
          <cell r="G8" t="str">
            <v>Permiso</v>
          </cell>
        </row>
        <row r="9">
          <cell r="B9" t="str">
            <v>NA</v>
          </cell>
          <cell r="C9" t="str">
            <v>NA</v>
          </cell>
          <cell r="D9" t="str">
            <v>NA</v>
          </cell>
          <cell r="E9" t="str">
            <v>NA</v>
          </cell>
          <cell r="F9" t="str">
            <v>NA</v>
          </cell>
          <cell r="G9" t="str">
            <v>NA</v>
          </cell>
        </row>
        <row r="10">
          <cell r="B10" t="str">
            <v>Pública</v>
          </cell>
          <cell r="C10" t="str">
            <v>Pública</v>
          </cell>
          <cell r="D10">
            <v>0</v>
          </cell>
          <cell r="E10">
            <v>0</v>
          </cell>
          <cell r="F10">
            <v>0</v>
          </cell>
          <cell r="G10">
            <v>0</v>
          </cell>
        </row>
        <row r="11">
          <cell r="B11" t="str">
            <v>empresa pública</v>
          </cell>
          <cell r="C11" t="str">
            <v>empresa pública</v>
          </cell>
          <cell r="D11" t="str">
            <v>No aplica</v>
          </cell>
          <cell r="E11" t="str">
            <v>No disponible</v>
          </cell>
          <cell r="F11" t="str">
            <v>No disponible</v>
          </cell>
          <cell r="G11" t="str">
            <v>No aplica</v>
          </cell>
        </row>
        <row r="12">
          <cell r="B12">
            <v>0</v>
          </cell>
          <cell r="C12">
            <v>0</v>
          </cell>
          <cell r="D12">
            <v>0</v>
          </cell>
          <cell r="E12">
            <v>0</v>
          </cell>
          <cell r="F12">
            <v>0</v>
          </cell>
          <cell r="G12">
            <v>0</v>
          </cell>
        </row>
        <row r="13">
          <cell r="B13">
            <v>0</v>
          </cell>
          <cell r="C13">
            <v>0</v>
          </cell>
          <cell r="D13">
            <v>0</v>
          </cell>
          <cell r="E13">
            <v>0</v>
          </cell>
          <cell r="F13">
            <v>0</v>
          </cell>
          <cell r="G13">
            <v>0</v>
          </cell>
        </row>
        <row r="14">
          <cell r="B14" t="str">
            <v>Organismos Públicos descentralizados, Asociaciones Civiles y Empresas</v>
          </cell>
          <cell r="C14" t="str">
            <v>No aplica</v>
          </cell>
          <cell r="D14" t="str">
            <v>No aplica</v>
          </cell>
          <cell r="E14" t="str">
            <v>Ley de Movilidad, Reglamentos y Normas</v>
          </cell>
          <cell r="F14" t="str">
            <v>No aplica</v>
          </cell>
          <cell r="G14" t="str">
            <v>No aplica</v>
          </cell>
        </row>
        <row r="15">
          <cell r="B15" t="str">
            <v>No aplica</v>
          </cell>
          <cell r="C15" t="str">
            <v>No aplica</v>
          </cell>
          <cell r="D15" t="str">
            <v>No aplica</v>
          </cell>
          <cell r="E15" t="str">
            <v>No aplica</v>
          </cell>
          <cell r="F15" t="str">
            <v>No aplica</v>
          </cell>
          <cell r="G15" t="str">
            <v>No aplica</v>
          </cell>
        </row>
        <row r="16">
          <cell r="B16" t="str">
            <v>Pública</v>
          </cell>
          <cell r="C16">
            <v>0</v>
          </cell>
          <cell r="D16">
            <v>0</v>
          </cell>
          <cell r="E16" t="str">
            <v>Concesión</v>
          </cell>
          <cell r="F16">
            <v>0</v>
          </cell>
          <cell r="G16">
            <v>0</v>
          </cell>
        </row>
        <row r="17">
          <cell r="B17">
            <v>0</v>
          </cell>
          <cell r="C17">
            <v>0</v>
          </cell>
          <cell r="D17">
            <v>0</v>
          </cell>
          <cell r="E17">
            <v>0</v>
          </cell>
          <cell r="F17">
            <v>0</v>
          </cell>
          <cell r="G17">
            <v>0</v>
          </cell>
        </row>
        <row r="18">
          <cell r="B18" t="str">
            <v>NA</v>
          </cell>
          <cell r="C18" t="str">
            <v>Pública (AMVA)</v>
          </cell>
          <cell r="D18">
            <v>0</v>
          </cell>
          <cell r="E18" t="str">
            <v>NA</v>
          </cell>
          <cell r="F18">
            <v>0</v>
          </cell>
          <cell r="G18">
            <v>0</v>
          </cell>
        </row>
        <row r="19">
          <cell r="B19" t="str">
            <v>NA</v>
          </cell>
          <cell r="C19" t="str">
            <v>NA</v>
          </cell>
          <cell r="D19" t="str">
            <v>NA</v>
          </cell>
          <cell r="E19" t="str">
            <v>NA</v>
          </cell>
          <cell r="F19" t="str">
            <v>NA</v>
          </cell>
          <cell r="G19" t="str">
            <v>NA</v>
          </cell>
        </row>
        <row r="20">
          <cell r="B20" t="str">
            <v>pública</v>
          </cell>
          <cell r="C20" t="str">
            <v>No hay</v>
          </cell>
          <cell r="D20" t="str">
            <v>No hay</v>
          </cell>
          <cell r="E20">
            <v>0</v>
          </cell>
          <cell r="F20">
            <v>0</v>
          </cell>
          <cell r="G20">
            <v>0</v>
          </cell>
        </row>
        <row r="21">
          <cell r="B21">
            <v>0</v>
          </cell>
          <cell r="C21" t="str">
            <v>Pública</v>
          </cell>
          <cell r="D21">
            <v>0</v>
          </cell>
          <cell r="E21">
            <v>0</v>
          </cell>
          <cell r="F21">
            <v>0</v>
          </cell>
          <cell r="G21">
            <v>0</v>
          </cell>
        </row>
        <row r="22">
          <cell r="B22" t="str">
            <v>NA</v>
          </cell>
          <cell r="C22" t="str">
            <v>NA</v>
          </cell>
          <cell r="D22" t="str">
            <v>NA</v>
          </cell>
          <cell r="E22" t="str">
            <v>NA</v>
          </cell>
          <cell r="F22" t="str">
            <v>NA</v>
          </cell>
          <cell r="G22" t="str">
            <v>NA</v>
          </cell>
        </row>
        <row r="23">
          <cell r="B23">
            <v>0</v>
          </cell>
          <cell r="C23">
            <v>0</v>
          </cell>
          <cell r="D23">
            <v>0</v>
          </cell>
          <cell r="E23">
            <v>0</v>
          </cell>
          <cell r="F23">
            <v>0</v>
          </cell>
          <cell r="G23">
            <v>0</v>
          </cell>
        </row>
        <row r="24">
          <cell r="B24">
            <v>0</v>
          </cell>
          <cell r="C24">
            <v>0</v>
          </cell>
          <cell r="D24">
            <v>0</v>
          </cell>
          <cell r="E24">
            <v>0</v>
          </cell>
          <cell r="F24">
            <v>0</v>
          </cell>
          <cell r="G24">
            <v>0</v>
          </cell>
        </row>
        <row r="25">
          <cell r="B25">
            <v>0</v>
          </cell>
          <cell r="C25" t="str">
            <v>Empresa Pública</v>
          </cell>
          <cell r="D25">
            <v>0</v>
          </cell>
          <cell r="E25">
            <v>0</v>
          </cell>
          <cell r="F25">
            <v>0</v>
          </cell>
          <cell r="G25">
            <v>0</v>
          </cell>
        </row>
        <row r="26">
          <cell r="B26">
            <v>0</v>
          </cell>
          <cell r="C26">
            <v>0</v>
          </cell>
          <cell r="D26">
            <v>0</v>
          </cell>
          <cell r="E26">
            <v>0</v>
          </cell>
          <cell r="F26">
            <v>0</v>
          </cell>
          <cell r="G26">
            <v>0</v>
          </cell>
        </row>
        <row r="27">
          <cell r="B27">
            <v>0</v>
          </cell>
          <cell r="C27">
            <v>0</v>
          </cell>
          <cell r="D27">
            <v>0</v>
          </cell>
          <cell r="E27">
            <v>0</v>
          </cell>
          <cell r="F27">
            <v>0</v>
          </cell>
          <cell r="G27">
            <v>0</v>
          </cell>
        </row>
        <row r="28">
          <cell r="B28">
            <v>0</v>
          </cell>
          <cell r="C28">
            <v>0</v>
          </cell>
          <cell r="D28">
            <v>0</v>
          </cell>
          <cell r="E28">
            <v>0</v>
          </cell>
          <cell r="F28">
            <v>0</v>
          </cell>
          <cell r="G28">
            <v>0</v>
          </cell>
        </row>
        <row r="29">
          <cell r="B29" t="str">
            <v>empresa pública descentralizada</v>
          </cell>
          <cell r="C29">
            <v>0</v>
          </cell>
          <cell r="D29">
            <v>0</v>
          </cell>
          <cell r="E29" t="str">
            <v xml:space="preserve">delegación por ley </v>
          </cell>
          <cell r="F29">
            <v>0</v>
          </cell>
          <cell r="G29">
            <v>0</v>
          </cell>
        </row>
        <row r="30">
          <cell r="B30">
            <v>0</v>
          </cell>
          <cell r="C30">
            <v>0</v>
          </cell>
          <cell r="D30">
            <v>0</v>
          </cell>
          <cell r="E30">
            <v>0</v>
          </cell>
          <cell r="F30">
            <v>0</v>
          </cell>
          <cell r="G30">
            <v>0</v>
          </cell>
        </row>
        <row r="31">
          <cell r="B31" t="str">
            <v>Pública</v>
          </cell>
          <cell r="C31" t="str">
            <v>Pública</v>
          </cell>
          <cell r="D31">
            <v>0</v>
          </cell>
          <cell r="E31">
            <v>0</v>
          </cell>
          <cell r="F31">
            <v>0</v>
          </cell>
          <cell r="G31">
            <v>0</v>
          </cell>
        </row>
        <row r="32">
          <cell r="B32">
            <v>0</v>
          </cell>
          <cell r="C32">
            <v>0</v>
          </cell>
          <cell r="D32">
            <v>0</v>
          </cell>
          <cell r="E32">
            <v>0</v>
          </cell>
          <cell r="F32">
            <v>0</v>
          </cell>
          <cell r="G32">
            <v>0</v>
          </cell>
        </row>
      </sheetData>
      <sheetData sheetId="37">
        <row r="2">
          <cell r="E2" t="str">
            <v>Privado</v>
          </cell>
        </row>
      </sheetData>
      <sheetData sheetId="38">
        <row r="4">
          <cell r="B4" t="str">
            <v>NA</v>
          </cell>
        </row>
      </sheetData>
      <sheetData sheetId="39">
        <row r="36">
          <cell r="B36">
            <v>0</v>
          </cell>
        </row>
      </sheetData>
      <sheetData sheetId="40">
        <row r="36">
          <cell r="B36">
            <v>0</v>
          </cell>
        </row>
      </sheetData>
      <sheetData sheetId="41">
        <row r="36">
          <cell r="B36">
            <v>0</v>
          </cell>
        </row>
      </sheetData>
      <sheetData sheetId="42">
        <row r="36">
          <cell r="B36">
            <v>0</v>
          </cell>
        </row>
      </sheetData>
      <sheetData sheetId="43">
        <row r="35">
          <cell r="B35">
            <v>0.71056569388829904</v>
          </cell>
        </row>
      </sheetData>
      <sheetData sheetId="44">
        <row r="100">
          <cell r="N100">
            <v>0</v>
          </cell>
        </row>
      </sheetData>
      <sheetData sheetId="45">
        <row r="3">
          <cell r="B3">
            <v>24014</v>
          </cell>
          <cell r="C3">
            <v>0</v>
          </cell>
          <cell r="D3">
            <v>6668</v>
          </cell>
          <cell r="E3">
            <v>0</v>
          </cell>
          <cell r="F3">
            <v>201</v>
          </cell>
          <cell r="G3">
            <v>1</v>
          </cell>
          <cell r="J3">
            <v>1229</v>
          </cell>
          <cell r="K3">
            <v>0</v>
          </cell>
          <cell r="L3">
            <v>6042</v>
          </cell>
          <cell r="M3">
            <v>0</v>
          </cell>
          <cell r="N3">
            <v>581</v>
          </cell>
          <cell r="O3">
            <v>0</v>
          </cell>
        </row>
        <row r="4">
          <cell r="B4">
            <v>0</v>
          </cell>
          <cell r="C4">
            <v>0</v>
          </cell>
          <cell r="D4">
            <v>0</v>
          </cell>
          <cell r="E4">
            <v>0</v>
          </cell>
          <cell r="F4">
            <v>0</v>
          </cell>
          <cell r="G4">
            <v>0</v>
          </cell>
          <cell r="J4">
            <v>0</v>
          </cell>
          <cell r="K4">
            <v>0</v>
          </cell>
          <cell r="L4">
            <v>0</v>
          </cell>
          <cell r="M4">
            <v>0</v>
          </cell>
          <cell r="N4">
            <v>0</v>
          </cell>
          <cell r="O4">
            <v>0</v>
          </cell>
        </row>
        <row r="5">
          <cell r="B5">
            <v>2409556</v>
          </cell>
          <cell r="C5">
            <v>0</v>
          </cell>
          <cell r="D5">
            <v>70308</v>
          </cell>
          <cell r="E5">
            <v>0</v>
          </cell>
          <cell r="F5">
            <v>741</v>
          </cell>
          <cell r="G5">
            <v>401</v>
          </cell>
          <cell r="J5">
            <v>7661</v>
          </cell>
          <cell r="K5">
            <v>0</v>
          </cell>
          <cell r="L5">
            <v>47308</v>
          </cell>
          <cell r="M5">
            <v>0</v>
          </cell>
          <cell r="N5">
            <v>344</v>
          </cell>
          <cell r="O5">
            <v>8</v>
          </cell>
        </row>
        <row r="6">
          <cell r="B6">
            <v>0</v>
          </cell>
          <cell r="C6">
            <v>0</v>
          </cell>
          <cell r="D6">
            <v>0</v>
          </cell>
          <cell r="E6">
            <v>0</v>
          </cell>
          <cell r="F6">
            <v>0</v>
          </cell>
          <cell r="G6">
            <v>0</v>
          </cell>
          <cell r="J6">
            <v>0</v>
          </cell>
          <cell r="K6">
            <v>0</v>
          </cell>
          <cell r="L6">
            <v>0</v>
          </cell>
          <cell r="M6">
            <v>0</v>
          </cell>
          <cell r="N6">
            <v>0</v>
          </cell>
          <cell r="O6">
            <v>128</v>
          </cell>
        </row>
        <row r="7">
          <cell r="B7">
            <v>2850441.0828218982</v>
          </cell>
          <cell r="C7">
            <v>0</v>
          </cell>
          <cell r="D7">
            <v>439243.6865161403</v>
          </cell>
          <cell r="E7">
            <v>0</v>
          </cell>
          <cell r="F7">
            <v>1742315.5317970379</v>
          </cell>
          <cell r="G7">
            <v>0</v>
          </cell>
          <cell r="J7">
            <v>0</v>
          </cell>
          <cell r="K7">
            <v>0</v>
          </cell>
          <cell r="L7">
            <v>21060</v>
          </cell>
          <cell r="M7">
            <v>0</v>
          </cell>
          <cell r="N7">
            <v>0</v>
          </cell>
          <cell r="O7">
            <v>1534</v>
          </cell>
        </row>
        <row r="8">
          <cell r="B8">
            <v>647364</v>
          </cell>
          <cell r="C8">
            <v>0</v>
          </cell>
          <cell r="D8">
            <v>15456</v>
          </cell>
          <cell r="E8">
            <v>1</v>
          </cell>
          <cell r="F8">
            <v>1276</v>
          </cell>
          <cell r="G8">
            <v>25</v>
          </cell>
          <cell r="J8">
            <v>4515</v>
          </cell>
          <cell r="K8">
            <v>0</v>
          </cell>
          <cell r="L8">
            <v>6024</v>
          </cell>
          <cell r="M8">
            <v>0</v>
          </cell>
          <cell r="N8">
            <v>66</v>
          </cell>
          <cell r="O8">
            <v>0</v>
          </cell>
        </row>
        <row r="9">
          <cell r="B9">
            <v>1583210</v>
          </cell>
          <cell r="C9">
            <v>0</v>
          </cell>
          <cell r="D9">
            <v>0</v>
          </cell>
          <cell r="E9">
            <v>0</v>
          </cell>
          <cell r="F9">
            <v>0</v>
          </cell>
          <cell r="G9">
            <v>0</v>
          </cell>
          <cell r="J9">
            <v>34130</v>
          </cell>
          <cell r="K9">
            <v>0</v>
          </cell>
          <cell r="L9">
            <v>3820</v>
          </cell>
          <cell r="M9">
            <v>0</v>
          </cell>
          <cell r="N9">
            <v>848</v>
          </cell>
          <cell r="O9">
            <v>671</v>
          </cell>
        </row>
        <row r="10">
          <cell r="B10">
            <v>4578059</v>
          </cell>
          <cell r="C10">
            <v>0</v>
          </cell>
          <cell r="D10">
            <v>18443</v>
          </cell>
          <cell r="E10">
            <v>13789</v>
          </cell>
          <cell r="F10">
            <v>42</v>
          </cell>
          <cell r="G10">
            <v>0</v>
          </cell>
          <cell r="J10">
            <v>88621</v>
          </cell>
          <cell r="K10">
            <v>0</v>
          </cell>
          <cell r="L10">
            <v>53737</v>
          </cell>
          <cell r="M10">
            <v>16945</v>
          </cell>
          <cell r="N10">
            <v>574</v>
          </cell>
          <cell r="O10">
            <v>702</v>
          </cell>
        </row>
        <row r="11">
          <cell r="B11">
            <v>0</v>
          </cell>
          <cell r="C11">
            <v>0</v>
          </cell>
          <cell r="D11">
            <v>0</v>
          </cell>
          <cell r="E11">
            <v>0</v>
          </cell>
          <cell r="F11">
            <v>0</v>
          </cell>
          <cell r="G11">
            <v>0</v>
          </cell>
          <cell r="J11">
            <v>0</v>
          </cell>
          <cell r="K11">
            <v>0</v>
          </cell>
          <cell r="L11">
            <v>0</v>
          </cell>
          <cell r="M11">
            <v>0</v>
          </cell>
          <cell r="N11">
            <v>0</v>
          </cell>
          <cell r="O11">
            <v>0</v>
          </cell>
        </row>
        <row r="12">
          <cell r="B12">
            <v>0</v>
          </cell>
          <cell r="C12">
            <v>0</v>
          </cell>
          <cell r="D12">
            <v>0</v>
          </cell>
          <cell r="E12">
            <v>0</v>
          </cell>
          <cell r="F12">
            <v>0</v>
          </cell>
          <cell r="G12">
            <v>0</v>
          </cell>
          <cell r="J12">
            <v>0</v>
          </cell>
          <cell r="K12">
            <v>0</v>
          </cell>
          <cell r="L12">
            <v>0</v>
          </cell>
          <cell r="M12">
            <v>0</v>
          </cell>
          <cell r="N12">
            <v>0</v>
          </cell>
          <cell r="O12">
            <v>0</v>
          </cell>
        </row>
        <row r="13">
          <cell r="B13">
            <v>0</v>
          </cell>
          <cell r="C13">
            <v>0</v>
          </cell>
          <cell r="D13">
            <v>0</v>
          </cell>
          <cell r="E13">
            <v>0</v>
          </cell>
          <cell r="F13">
            <v>0</v>
          </cell>
          <cell r="G13">
            <v>0</v>
          </cell>
          <cell r="J13">
            <v>0</v>
          </cell>
          <cell r="K13">
            <v>0</v>
          </cell>
          <cell r="L13">
            <v>5264</v>
          </cell>
          <cell r="M13">
            <v>0</v>
          </cell>
          <cell r="N13">
            <v>0</v>
          </cell>
          <cell r="O13">
            <v>72</v>
          </cell>
        </row>
        <row r="14">
          <cell r="B14">
            <v>462731</v>
          </cell>
          <cell r="C14">
            <v>0</v>
          </cell>
          <cell r="D14">
            <v>0</v>
          </cell>
          <cell r="E14">
            <v>0</v>
          </cell>
          <cell r="F14">
            <v>0</v>
          </cell>
          <cell r="G14">
            <v>0</v>
          </cell>
          <cell r="J14">
            <v>0</v>
          </cell>
          <cell r="K14">
            <v>0</v>
          </cell>
          <cell r="L14">
            <v>1669</v>
          </cell>
          <cell r="M14">
            <v>0</v>
          </cell>
          <cell r="N14">
            <v>0</v>
          </cell>
          <cell r="O14">
            <v>0</v>
          </cell>
        </row>
        <row r="15">
          <cell r="B15">
            <v>12397</v>
          </cell>
          <cell r="C15">
            <v>0</v>
          </cell>
          <cell r="D15">
            <v>4971</v>
          </cell>
          <cell r="E15">
            <v>9052</v>
          </cell>
          <cell r="F15">
            <v>62752</v>
          </cell>
          <cell r="G15">
            <v>0</v>
          </cell>
          <cell r="J15">
            <v>258</v>
          </cell>
          <cell r="K15">
            <v>0</v>
          </cell>
          <cell r="L15">
            <v>12664</v>
          </cell>
          <cell r="M15">
            <v>17</v>
          </cell>
          <cell r="N15">
            <v>2269</v>
          </cell>
          <cell r="O15">
            <v>125</v>
          </cell>
        </row>
        <row r="16">
          <cell r="B16">
            <v>0</v>
          </cell>
          <cell r="C16">
            <v>0</v>
          </cell>
          <cell r="D16">
            <v>0</v>
          </cell>
          <cell r="E16">
            <v>0</v>
          </cell>
          <cell r="F16">
            <v>0</v>
          </cell>
          <cell r="G16">
            <v>0</v>
          </cell>
          <cell r="J16">
            <v>0</v>
          </cell>
          <cell r="K16">
            <v>0</v>
          </cell>
          <cell r="L16">
            <v>0</v>
          </cell>
          <cell r="M16">
            <v>0</v>
          </cell>
          <cell r="N16">
            <v>0</v>
          </cell>
          <cell r="O16">
            <v>0</v>
          </cell>
        </row>
        <row r="17">
          <cell r="B17">
            <v>595277</v>
          </cell>
          <cell r="C17">
            <v>0</v>
          </cell>
          <cell r="D17">
            <v>14908</v>
          </cell>
          <cell r="E17">
            <v>2</v>
          </cell>
          <cell r="F17">
            <v>528</v>
          </cell>
          <cell r="G17">
            <v>171</v>
          </cell>
          <cell r="J17">
            <v>2681</v>
          </cell>
          <cell r="K17">
            <v>0</v>
          </cell>
          <cell r="L17">
            <v>12423</v>
          </cell>
          <cell r="M17">
            <v>0</v>
          </cell>
          <cell r="N17">
            <v>402</v>
          </cell>
          <cell r="O17">
            <v>166</v>
          </cell>
        </row>
        <row r="18">
          <cell r="B18">
            <v>132720</v>
          </cell>
          <cell r="C18">
            <v>0</v>
          </cell>
          <cell r="D18">
            <v>3053</v>
          </cell>
          <cell r="E18">
            <v>0</v>
          </cell>
          <cell r="F18">
            <v>11</v>
          </cell>
          <cell r="G18">
            <v>10</v>
          </cell>
          <cell r="J18">
            <v>300</v>
          </cell>
          <cell r="K18">
            <v>0</v>
          </cell>
          <cell r="L18">
            <v>522</v>
          </cell>
          <cell r="M18">
            <v>0</v>
          </cell>
          <cell r="N18">
            <v>4</v>
          </cell>
          <cell r="O18">
            <v>0</v>
          </cell>
        </row>
        <row r="19">
          <cell r="B19">
            <v>2220</v>
          </cell>
          <cell r="C19">
            <v>0</v>
          </cell>
          <cell r="D19">
            <v>755</v>
          </cell>
          <cell r="E19">
            <v>0</v>
          </cell>
          <cell r="F19">
            <v>0</v>
          </cell>
          <cell r="G19">
            <v>0</v>
          </cell>
          <cell r="J19">
            <v>0</v>
          </cell>
          <cell r="K19">
            <v>0</v>
          </cell>
          <cell r="L19">
            <v>1541</v>
          </cell>
          <cell r="M19">
            <v>0</v>
          </cell>
          <cell r="N19">
            <v>0</v>
          </cell>
          <cell r="O19">
            <v>0</v>
          </cell>
        </row>
        <row r="20">
          <cell r="B20">
            <v>474792</v>
          </cell>
          <cell r="C20">
            <v>0</v>
          </cell>
          <cell r="D20">
            <v>0</v>
          </cell>
          <cell r="E20">
            <v>0</v>
          </cell>
          <cell r="F20">
            <v>0</v>
          </cell>
          <cell r="G20">
            <v>0</v>
          </cell>
          <cell r="J20">
            <v>5727</v>
          </cell>
          <cell r="K20">
            <v>0</v>
          </cell>
          <cell r="L20">
            <v>2106</v>
          </cell>
          <cell r="M20">
            <v>0</v>
          </cell>
          <cell r="N20">
            <v>0</v>
          </cell>
          <cell r="O20">
            <v>60</v>
          </cell>
        </row>
        <row r="21">
          <cell r="B21">
            <v>150075</v>
          </cell>
          <cell r="C21">
            <v>0</v>
          </cell>
          <cell r="D21">
            <v>59620</v>
          </cell>
          <cell r="E21">
            <v>0</v>
          </cell>
          <cell r="F21">
            <v>311</v>
          </cell>
          <cell r="G21">
            <v>3</v>
          </cell>
          <cell r="J21">
            <v>885</v>
          </cell>
          <cell r="K21">
            <v>0</v>
          </cell>
          <cell r="L21">
            <v>2374</v>
          </cell>
          <cell r="M21">
            <v>0</v>
          </cell>
          <cell r="N21">
            <v>1</v>
          </cell>
          <cell r="O21">
            <v>0</v>
          </cell>
        </row>
        <row r="22">
          <cell r="B22">
            <v>0</v>
          </cell>
          <cell r="C22">
            <v>0</v>
          </cell>
          <cell r="D22">
            <v>0</v>
          </cell>
          <cell r="E22">
            <v>0</v>
          </cell>
          <cell r="F22">
            <v>0</v>
          </cell>
          <cell r="G22">
            <v>0</v>
          </cell>
          <cell r="J22">
            <v>0</v>
          </cell>
          <cell r="K22">
            <v>0</v>
          </cell>
          <cell r="L22">
            <v>0</v>
          </cell>
          <cell r="M22">
            <v>0</v>
          </cell>
          <cell r="N22">
            <v>0</v>
          </cell>
          <cell r="O22">
            <v>0</v>
          </cell>
        </row>
        <row r="23">
          <cell r="B23">
            <v>391987</v>
          </cell>
          <cell r="C23">
            <v>0</v>
          </cell>
          <cell r="D23">
            <v>5704</v>
          </cell>
          <cell r="E23">
            <v>166</v>
          </cell>
          <cell r="F23">
            <v>0</v>
          </cell>
          <cell r="G23">
            <v>0</v>
          </cell>
          <cell r="J23">
            <v>0</v>
          </cell>
          <cell r="K23">
            <v>0</v>
          </cell>
          <cell r="L23">
            <v>2766</v>
          </cell>
          <cell r="M23">
            <v>0</v>
          </cell>
          <cell r="N23">
            <v>0</v>
          </cell>
          <cell r="O23">
            <v>113</v>
          </cell>
        </row>
        <row r="24">
          <cell r="B24">
            <v>0</v>
          </cell>
          <cell r="C24">
            <v>0</v>
          </cell>
          <cell r="D24">
            <v>0</v>
          </cell>
          <cell r="E24">
            <v>0</v>
          </cell>
          <cell r="F24">
            <v>0</v>
          </cell>
          <cell r="G24">
            <v>0</v>
          </cell>
          <cell r="J24">
            <v>0</v>
          </cell>
          <cell r="K24">
            <v>0</v>
          </cell>
          <cell r="L24">
            <v>0</v>
          </cell>
          <cell r="M24">
            <v>0</v>
          </cell>
          <cell r="N24">
            <v>0</v>
          </cell>
          <cell r="O24">
            <v>0</v>
          </cell>
        </row>
        <row r="25">
          <cell r="B25">
            <v>0</v>
          </cell>
          <cell r="C25">
            <v>0</v>
          </cell>
          <cell r="D25">
            <v>0</v>
          </cell>
          <cell r="E25">
            <v>0</v>
          </cell>
          <cell r="F25">
            <v>0</v>
          </cell>
          <cell r="G25">
            <v>0</v>
          </cell>
          <cell r="J25">
            <v>0</v>
          </cell>
          <cell r="K25">
            <v>0</v>
          </cell>
          <cell r="L25">
            <v>0</v>
          </cell>
          <cell r="M25">
            <v>0</v>
          </cell>
          <cell r="N25">
            <v>0</v>
          </cell>
          <cell r="O25">
            <v>0</v>
          </cell>
        </row>
        <row r="26">
          <cell r="B26">
            <v>187711</v>
          </cell>
          <cell r="C26">
            <v>0</v>
          </cell>
          <cell r="D26">
            <v>79474</v>
          </cell>
          <cell r="E26">
            <v>0</v>
          </cell>
          <cell r="F26">
            <v>88344</v>
          </cell>
          <cell r="G26">
            <v>0</v>
          </cell>
          <cell r="J26">
            <v>0</v>
          </cell>
          <cell r="K26">
            <v>0</v>
          </cell>
          <cell r="L26">
            <v>750</v>
          </cell>
          <cell r="M26">
            <v>0</v>
          </cell>
          <cell r="N26">
            <v>0</v>
          </cell>
          <cell r="O26">
            <v>20</v>
          </cell>
        </row>
        <row r="27">
          <cell r="B27">
            <v>0</v>
          </cell>
          <cell r="C27">
            <v>0</v>
          </cell>
          <cell r="D27">
            <v>0</v>
          </cell>
          <cell r="E27">
            <v>0</v>
          </cell>
          <cell r="F27">
            <v>0</v>
          </cell>
          <cell r="G27">
            <v>0</v>
          </cell>
          <cell r="J27">
            <v>0</v>
          </cell>
          <cell r="K27">
            <v>0</v>
          </cell>
          <cell r="L27">
            <v>0</v>
          </cell>
          <cell r="M27">
            <v>0</v>
          </cell>
          <cell r="N27">
            <v>0</v>
          </cell>
          <cell r="O27">
            <v>0</v>
          </cell>
        </row>
        <row r="28">
          <cell r="B28">
            <v>432726</v>
          </cell>
          <cell r="C28">
            <v>0</v>
          </cell>
          <cell r="D28">
            <v>129556</v>
          </cell>
          <cell r="E28">
            <v>0</v>
          </cell>
          <cell r="F28">
            <v>0</v>
          </cell>
          <cell r="G28">
            <v>0</v>
          </cell>
          <cell r="J28">
            <v>0</v>
          </cell>
          <cell r="K28">
            <v>0</v>
          </cell>
          <cell r="L28">
            <v>1876</v>
          </cell>
          <cell r="M28">
            <v>0</v>
          </cell>
          <cell r="N28">
            <v>0</v>
          </cell>
          <cell r="O28">
            <v>0</v>
          </cell>
        </row>
        <row r="29">
          <cell r="B29">
            <v>369686</v>
          </cell>
          <cell r="C29">
            <v>7</v>
          </cell>
          <cell r="D29">
            <v>61851</v>
          </cell>
          <cell r="E29">
            <v>0</v>
          </cell>
          <cell r="F29">
            <v>15657</v>
          </cell>
          <cell r="G29">
            <v>2</v>
          </cell>
          <cell r="J29">
            <v>8549</v>
          </cell>
          <cell r="K29">
            <v>1</v>
          </cell>
          <cell r="L29">
            <v>6388</v>
          </cell>
          <cell r="M29">
            <v>0</v>
          </cell>
          <cell r="N29">
            <v>718</v>
          </cell>
          <cell r="O29">
            <v>0</v>
          </cell>
        </row>
        <row r="30">
          <cell r="B30">
            <v>1501945</v>
          </cell>
          <cell r="C30">
            <v>0</v>
          </cell>
          <cell r="D30">
            <v>230927</v>
          </cell>
          <cell r="E30">
            <v>0</v>
          </cell>
          <cell r="F30">
            <v>0</v>
          </cell>
          <cell r="G30">
            <v>98</v>
          </cell>
          <cell r="J30">
            <v>0</v>
          </cell>
          <cell r="K30">
            <v>0</v>
          </cell>
          <cell r="L30">
            <v>8139</v>
          </cell>
          <cell r="M30">
            <v>1828</v>
          </cell>
          <cell r="N30">
            <v>0</v>
          </cell>
          <cell r="O30">
            <v>1132</v>
          </cell>
        </row>
        <row r="31">
          <cell r="B31">
            <v>0</v>
          </cell>
          <cell r="C31">
            <v>0</v>
          </cell>
          <cell r="D31">
            <v>0</v>
          </cell>
          <cell r="E31">
            <v>0</v>
          </cell>
          <cell r="F31">
            <v>0</v>
          </cell>
          <cell r="G31">
            <v>0</v>
          </cell>
          <cell r="J31">
            <v>0</v>
          </cell>
          <cell r="K31">
            <v>0</v>
          </cell>
          <cell r="L31">
            <v>0</v>
          </cell>
          <cell r="M31">
            <v>0</v>
          </cell>
          <cell r="N31">
            <v>0</v>
          </cell>
          <cell r="O31">
            <v>0</v>
          </cell>
        </row>
      </sheetData>
      <sheetData sheetId="46">
        <row r="3">
          <cell r="B3">
            <v>102782</v>
          </cell>
        </row>
      </sheetData>
      <sheetData sheetId="47">
        <row r="3">
          <cell r="B3">
            <v>210084</v>
          </cell>
        </row>
      </sheetData>
      <sheetData sheetId="48">
        <row r="32">
          <cell r="B32">
            <v>1696.6226999999999</v>
          </cell>
        </row>
      </sheetData>
      <sheetData sheetId="49">
        <row r="69">
          <cell r="B69">
            <v>0</v>
          </cell>
        </row>
      </sheetData>
      <sheetData sheetId="50">
        <row r="3">
          <cell r="B3">
            <v>16472</v>
          </cell>
        </row>
      </sheetData>
      <sheetData sheetId="51">
        <row r="28">
          <cell r="C28" t="str">
            <v>Buenos Aires</v>
          </cell>
        </row>
      </sheetData>
      <sheetData sheetId="52">
        <row r="61">
          <cell r="D61">
            <v>100</v>
          </cell>
        </row>
      </sheetData>
      <sheetData sheetId="53">
        <row r="61">
          <cell r="D61">
            <v>0</v>
          </cell>
        </row>
      </sheetData>
      <sheetData sheetId="54"/>
      <sheetData sheetId="55"/>
      <sheetData sheetId="5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A37"/>
  <sheetViews>
    <sheetView tabSelected="1" zoomScaleNormal="100" workbookViewId="0">
      <selection activeCell="BD8" sqref="BD8"/>
    </sheetView>
  </sheetViews>
  <sheetFormatPr baseColWidth="10" defaultColWidth="9.140625" defaultRowHeight="15" x14ac:dyDescent="0.25"/>
  <cols>
    <col min="1" max="1" width="18.42578125" style="145" customWidth="1"/>
    <col min="2" max="2" width="11" style="145" customWidth="1"/>
    <col min="3" max="3" width="10.140625" style="145" customWidth="1"/>
    <col min="4" max="4" width="11.28515625" style="145" customWidth="1"/>
    <col min="5" max="5" width="16.140625" style="145" customWidth="1"/>
    <col min="6" max="6" width="14.7109375" style="145" customWidth="1"/>
    <col min="7" max="7" width="15.42578125" style="145" customWidth="1"/>
    <col min="8" max="8" width="16.28515625" style="145" customWidth="1"/>
    <col min="9" max="9" width="15" style="145" customWidth="1"/>
    <col min="10" max="10" width="19.7109375" style="145" customWidth="1"/>
    <col min="11" max="11" width="22.7109375" style="145" customWidth="1"/>
    <col min="12" max="12" width="24.5703125" style="145" customWidth="1"/>
    <col min="13" max="13" width="24.85546875" style="145" customWidth="1"/>
    <col min="14" max="14" width="25" style="145" customWidth="1"/>
    <col min="15" max="15" width="21.42578125" style="145" customWidth="1"/>
    <col min="16" max="16" width="20.5703125" style="145" customWidth="1"/>
    <col min="17" max="17" width="32.85546875" style="145" customWidth="1"/>
    <col min="18" max="18" width="20" style="145" customWidth="1"/>
    <col min="19" max="19" width="16.42578125" style="145" customWidth="1"/>
    <col min="20" max="20" width="14" style="145" customWidth="1"/>
    <col min="21" max="21" width="15" style="145" customWidth="1"/>
    <col min="22" max="22" width="15.85546875" style="145" customWidth="1"/>
    <col min="23" max="23" width="14.5703125" style="145" customWidth="1"/>
    <col min="24" max="24" width="14.42578125" style="145" customWidth="1"/>
    <col min="25" max="25" width="17.28515625" style="145" customWidth="1"/>
    <col min="26" max="26" width="14.5703125" style="145" customWidth="1"/>
    <col min="27" max="27" width="14.140625" style="145" customWidth="1"/>
    <col min="28" max="28" width="15.28515625" style="145" customWidth="1"/>
    <col min="29" max="29" width="16.85546875" style="145" customWidth="1"/>
    <col min="30" max="30" width="35" style="145" customWidth="1"/>
    <col min="31" max="31" width="29.85546875" style="145" customWidth="1"/>
    <col min="32" max="32" width="17.28515625" style="145" customWidth="1"/>
    <col min="33" max="33" width="18.42578125" style="145" customWidth="1"/>
    <col min="34" max="34" width="15.5703125" style="145" customWidth="1"/>
    <col min="35" max="35" width="16" style="145" customWidth="1"/>
    <col min="36" max="36" width="17.5703125" style="145" customWidth="1"/>
    <col min="37" max="37" width="18.42578125" style="145" customWidth="1"/>
    <col min="38" max="38" width="17.28515625" style="145" customWidth="1"/>
    <col min="39" max="40" width="18.28515625" style="145" customWidth="1"/>
    <col min="41" max="41" width="13.140625" style="145" customWidth="1"/>
    <col min="42" max="42" width="14" style="145" customWidth="1"/>
    <col min="43" max="43" width="11.140625" style="145" customWidth="1"/>
    <col min="44" max="45" width="16.28515625" style="145" customWidth="1"/>
    <col min="46" max="46" width="23.28515625" style="145" customWidth="1"/>
    <col min="47" max="47" width="24.42578125" style="145" customWidth="1"/>
    <col min="48" max="48" width="18.7109375" style="145" customWidth="1"/>
    <col min="49" max="49" width="19.140625" style="145" customWidth="1"/>
    <col min="50" max="50" width="16.85546875" style="145" customWidth="1"/>
    <col min="51" max="51" width="15.5703125" style="145" customWidth="1"/>
    <col min="52" max="52" width="15" style="145" customWidth="1"/>
    <col min="53" max="53" width="14.85546875" style="145" customWidth="1"/>
    <col min="54" max="54" width="27.42578125" style="145" customWidth="1"/>
    <col min="55" max="55" width="25.42578125" style="145" customWidth="1"/>
    <col min="56" max="56" width="25" style="145" customWidth="1"/>
    <col min="57" max="58" width="24.5703125" style="145" customWidth="1"/>
    <col min="59" max="59" width="22.28515625" style="145" customWidth="1"/>
    <col min="60" max="60" width="17.42578125" style="145" customWidth="1"/>
    <col min="61" max="61" width="16.42578125" style="145" customWidth="1"/>
    <col min="62" max="62" width="17.85546875" style="145" customWidth="1"/>
    <col min="63" max="63" width="17" style="145" customWidth="1"/>
    <col min="64" max="64" width="19.28515625" style="145" customWidth="1"/>
    <col min="65" max="65" width="18" style="145" customWidth="1"/>
    <col min="66" max="66" width="20.85546875" style="145" customWidth="1"/>
    <col min="67" max="67" width="15.42578125" style="154" customWidth="1"/>
    <col min="68" max="68" width="14.5703125" style="154" customWidth="1"/>
    <col min="69" max="69" width="12.28515625" style="145" customWidth="1"/>
    <col min="70" max="70" width="20.5703125" style="153" customWidth="1"/>
    <col min="71" max="71" width="21.28515625" style="153" customWidth="1"/>
    <col min="72" max="72" width="20.42578125" style="153" customWidth="1"/>
    <col min="73" max="73" width="19.85546875" style="153" customWidth="1"/>
    <col min="74" max="74" width="20.28515625" style="153" customWidth="1"/>
    <col min="75" max="75" width="18.140625" style="153" customWidth="1"/>
    <col min="76" max="77" width="17.85546875" style="153" customWidth="1"/>
    <col min="78" max="16384" width="9.140625" style="145"/>
  </cols>
  <sheetData>
    <row r="1" spans="1:79" s="134" customFormat="1" ht="39" customHeight="1" thickBot="1" x14ac:dyDescent="0.3">
      <c r="C1" s="218" t="s">
        <v>343</v>
      </c>
      <c r="D1" s="233" t="s">
        <v>319</v>
      </c>
      <c r="E1" s="234"/>
      <c r="F1" s="234"/>
      <c r="G1" s="234"/>
      <c r="H1" s="235"/>
      <c r="I1" s="233" t="s">
        <v>282</v>
      </c>
      <c r="J1" s="234"/>
      <c r="K1" s="234"/>
      <c r="L1" s="234"/>
      <c r="M1" s="234"/>
      <c r="N1" s="234"/>
      <c r="O1" s="234"/>
      <c r="P1" s="234"/>
      <c r="Q1" s="234"/>
      <c r="R1" s="235"/>
      <c r="S1" s="233" t="s">
        <v>314</v>
      </c>
      <c r="T1" s="234"/>
      <c r="U1" s="234"/>
      <c r="V1" s="234"/>
      <c r="W1" s="234"/>
      <c r="X1" s="234"/>
      <c r="Y1" s="234"/>
      <c r="Z1" s="234"/>
      <c r="AA1" s="234"/>
      <c r="AB1" s="234"/>
      <c r="AC1" s="235"/>
      <c r="AD1" s="233" t="s">
        <v>286</v>
      </c>
      <c r="AE1" s="235"/>
      <c r="AF1" s="233" t="s">
        <v>320</v>
      </c>
      <c r="AG1" s="234"/>
      <c r="AH1" s="234"/>
      <c r="AI1" s="234"/>
      <c r="AJ1" s="235"/>
      <c r="AK1" s="233" t="s">
        <v>315</v>
      </c>
      <c r="AL1" s="234"/>
      <c r="AM1" s="234"/>
      <c r="AN1" s="235"/>
      <c r="AO1" s="233" t="s">
        <v>321</v>
      </c>
      <c r="AP1" s="234"/>
      <c r="AQ1" s="234"/>
      <c r="AR1" s="234"/>
      <c r="AS1" s="235"/>
      <c r="AT1" s="233" t="s">
        <v>333</v>
      </c>
      <c r="AU1" s="234"/>
      <c r="AV1" s="234"/>
      <c r="AW1" s="234"/>
      <c r="AX1" s="234"/>
      <c r="AY1" s="234"/>
      <c r="AZ1" s="234"/>
      <c r="BA1" s="235"/>
      <c r="BB1" s="233" t="s">
        <v>364</v>
      </c>
      <c r="BC1" s="234"/>
      <c r="BD1" s="234"/>
      <c r="BE1" s="234"/>
      <c r="BF1" s="235"/>
      <c r="BG1" s="218" t="s">
        <v>316</v>
      </c>
      <c r="BH1" s="233" t="s">
        <v>317</v>
      </c>
      <c r="BI1" s="235"/>
      <c r="BJ1" s="233" t="s">
        <v>318</v>
      </c>
      <c r="BK1" s="234"/>
      <c r="BL1" s="234"/>
      <c r="BM1" s="234"/>
      <c r="BN1" s="235"/>
      <c r="BO1" s="239" t="s">
        <v>328</v>
      </c>
      <c r="BP1" s="240"/>
      <c r="BQ1" s="241"/>
      <c r="BR1" s="236" t="s">
        <v>332</v>
      </c>
      <c r="BS1" s="237"/>
      <c r="BT1" s="237"/>
      <c r="BU1" s="237"/>
      <c r="BV1" s="237"/>
      <c r="BW1" s="237"/>
      <c r="BX1" s="237"/>
      <c r="BY1" s="238"/>
      <c r="BZ1" s="129"/>
      <c r="CA1" s="129"/>
    </row>
    <row r="2" spans="1:79" s="114" customFormat="1" ht="35.25" customHeight="1" thickBot="1" x14ac:dyDescent="0.3">
      <c r="A2" s="218" t="s">
        <v>335</v>
      </c>
      <c r="B2" s="218" t="s">
        <v>342</v>
      </c>
      <c r="C2" s="203" t="s">
        <v>344</v>
      </c>
      <c r="D2" s="203" t="s">
        <v>262</v>
      </c>
      <c r="E2" s="203" t="s">
        <v>1</v>
      </c>
      <c r="F2" s="203" t="s">
        <v>263</v>
      </c>
      <c r="G2" s="204" t="s">
        <v>208</v>
      </c>
      <c r="H2" s="204" t="s">
        <v>92</v>
      </c>
      <c r="I2" s="210" t="s">
        <v>4</v>
      </c>
      <c r="J2" s="205" t="s">
        <v>5</v>
      </c>
      <c r="K2" s="157" t="s">
        <v>229</v>
      </c>
      <c r="L2" s="157" t="s">
        <v>230</v>
      </c>
      <c r="M2" s="157" t="s">
        <v>231</v>
      </c>
      <c r="N2" s="199" t="s">
        <v>232</v>
      </c>
      <c r="O2" s="156" t="s">
        <v>233</v>
      </c>
      <c r="P2" s="156" t="s">
        <v>234</v>
      </c>
      <c r="Q2" s="157" t="s">
        <v>235</v>
      </c>
      <c r="R2" s="199" t="s">
        <v>303</v>
      </c>
      <c r="S2" s="157" t="s">
        <v>22</v>
      </c>
      <c r="T2" s="156" t="s">
        <v>10</v>
      </c>
      <c r="U2" s="156" t="s">
        <v>304</v>
      </c>
      <c r="V2" s="156" t="s">
        <v>24</v>
      </c>
      <c r="W2" s="156" t="s">
        <v>25</v>
      </c>
      <c r="X2" s="156" t="s">
        <v>26</v>
      </c>
      <c r="Y2" s="156" t="s">
        <v>27</v>
      </c>
      <c r="Z2" s="156" t="s">
        <v>322</v>
      </c>
      <c r="AA2" s="156" t="s">
        <v>323</v>
      </c>
      <c r="AB2" s="156" t="s">
        <v>324</v>
      </c>
      <c r="AC2" s="206" t="s">
        <v>8</v>
      </c>
      <c r="AD2" s="156" t="s">
        <v>35</v>
      </c>
      <c r="AE2" s="156" t="s">
        <v>36</v>
      </c>
      <c r="AF2" s="157" t="s">
        <v>236</v>
      </c>
      <c r="AG2" s="157" t="s">
        <v>237</v>
      </c>
      <c r="AH2" s="157" t="s">
        <v>238</v>
      </c>
      <c r="AI2" s="157" t="s">
        <v>239</v>
      </c>
      <c r="AJ2" s="157" t="s">
        <v>240</v>
      </c>
      <c r="AK2" s="157" t="s">
        <v>307</v>
      </c>
      <c r="AL2" s="157" t="s">
        <v>308</v>
      </c>
      <c r="AM2" s="156" t="s">
        <v>223</v>
      </c>
      <c r="AN2" s="156" t="s">
        <v>224</v>
      </c>
      <c r="AO2" s="157" t="s">
        <v>309</v>
      </c>
      <c r="AP2" s="157" t="s">
        <v>310</v>
      </c>
      <c r="AQ2" s="157" t="s">
        <v>311</v>
      </c>
      <c r="AR2" s="156" t="s">
        <v>53</v>
      </c>
      <c r="AS2" s="156" t="s">
        <v>54</v>
      </c>
      <c r="AT2" s="204" t="s">
        <v>241</v>
      </c>
      <c r="AU2" s="204" t="s">
        <v>242</v>
      </c>
      <c r="AV2" s="204" t="s">
        <v>243</v>
      </c>
      <c r="AW2" s="208" t="s">
        <v>244</v>
      </c>
      <c r="AX2" s="157" t="s">
        <v>245</v>
      </c>
      <c r="AY2" s="157" t="s">
        <v>246</v>
      </c>
      <c r="AZ2" s="157" t="s">
        <v>247</v>
      </c>
      <c r="BA2" s="157" t="s">
        <v>248</v>
      </c>
      <c r="BB2" s="157" t="s">
        <v>249</v>
      </c>
      <c r="BC2" s="157" t="s">
        <v>250</v>
      </c>
      <c r="BD2" s="157" t="s">
        <v>251</v>
      </c>
      <c r="BE2" s="157" t="s">
        <v>252</v>
      </c>
      <c r="BF2" s="199" t="s">
        <v>253</v>
      </c>
      <c r="BG2" s="157" t="s">
        <v>312</v>
      </c>
      <c r="BH2" s="157" t="s">
        <v>313</v>
      </c>
      <c r="BI2" s="156" t="s">
        <v>76</v>
      </c>
      <c r="BJ2" s="157" t="s">
        <v>51</v>
      </c>
      <c r="BK2" s="156" t="s">
        <v>52</v>
      </c>
      <c r="BL2" s="199" t="s">
        <v>228</v>
      </c>
      <c r="BM2" s="157" t="s">
        <v>226</v>
      </c>
      <c r="BN2" s="199" t="s">
        <v>225</v>
      </c>
      <c r="BO2" s="202" t="s">
        <v>334</v>
      </c>
      <c r="BP2" s="202" t="s">
        <v>254</v>
      </c>
      <c r="BQ2" s="156" t="s">
        <v>221</v>
      </c>
      <c r="BR2" s="209" t="s">
        <v>255</v>
      </c>
      <c r="BS2" s="209" t="s">
        <v>256</v>
      </c>
      <c r="BT2" s="204" t="s">
        <v>326</v>
      </c>
      <c r="BU2" s="210" t="s">
        <v>257</v>
      </c>
      <c r="BV2" s="209" t="s">
        <v>258</v>
      </c>
      <c r="BW2" s="209" t="s">
        <v>259</v>
      </c>
      <c r="BX2" s="209" t="s">
        <v>260</v>
      </c>
      <c r="BY2" s="207" t="s">
        <v>302</v>
      </c>
      <c r="BZ2" s="155"/>
      <c r="CA2" s="155"/>
    </row>
    <row r="3" spans="1:79" x14ac:dyDescent="0.25">
      <c r="A3" s="158" t="s">
        <v>135</v>
      </c>
      <c r="B3" s="158" t="s">
        <v>346</v>
      </c>
      <c r="C3" s="158"/>
      <c r="D3" s="159">
        <v>126.46</v>
      </c>
      <c r="E3" s="54">
        <v>2004617</v>
      </c>
      <c r="F3" s="160">
        <v>15851.787126364068</v>
      </c>
      <c r="G3" s="107">
        <v>7.8780021400566795</v>
      </c>
      <c r="H3" s="92">
        <v>257.47556907952486</v>
      </c>
      <c r="I3" s="160">
        <v>1510.7519</v>
      </c>
      <c r="J3" s="54">
        <v>300</v>
      </c>
      <c r="K3" s="140"/>
      <c r="L3" s="140"/>
      <c r="M3" s="140">
        <v>13.4</v>
      </c>
      <c r="N3" s="140">
        <v>0.88697555171037679</v>
      </c>
      <c r="O3" s="161"/>
      <c r="P3" s="161"/>
      <c r="Q3" s="161" t="s">
        <v>157</v>
      </c>
      <c r="R3" s="140">
        <v>0</v>
      </c>
      <c r="S3" s="54">
        <v>961</v>
      </c>
      <c r="T3" s="54" t="s">
        <v>157</v>
      </c>
      <c r="U3" s="54" t="s">
        <v>157</v>
      </c>
      <c r="V3" s="54">
        <v>23</v>
      </c>
      <c r="W3" s="54">
        <v>1201</v>
      </c>
      <c r="X3" s="54">
        <v>25</v>
      </c>
      <c r="Y3" s="54" t="s">
        <v>157</v>
      </c>
      <c r="Z3" s="54" t="s">
        <v>157</v>
      </c>
      <c r="AA3" s="54" t="s">
        <v>157</v>
      </c>
      <c r="AB3" s="54" t="s">
        <v>157</v>
      </c>
      <c r="AC3" s="54"/>
      <c r="AD3" s="53" t="s">
        <v>37</v>
      </c>
      <c r="AE3" s="53" t="s">
        <v>193</v>
      </c>
      <c r="AF3" s="162">
        <v>0.71056569388829904</v>
      </c>
      <c r="AG3" s="162">
        <v>0.71056569388829904</v>
      </c>
      <c r="AH3" s="162"/>
      <c r="AI3" s="162"/>
      <c r="AJ3" s="162" t="s">
        <v>157</v>
      </c>
      <c r="AK3" s="76">
        <v>6895</v>
      </c>
      <c r="AL3" s="76">
        <v>0</v>
      </c>
      <c r="AM3" s="76">
        <v>172616.45928571429</v>
      </c>
      <c r="AN3" s="96">
        <v>86.109445986796629</v>
      </c>
      <c r="AO3" s="76">
        <v>102782</v>
      </c>
      <c r="AP3" s="76">
        <v>100658</v>
      </c>
      <c r="AQ3" s="76">
        <v>16472</v>
      </c>
      <c r="AR3" s="76">
        <v>50.754763660138337</v>
      </c>
      <c r="AS3" s="107">
        <v>50.213083097669028</v>
      </c>
      <c r="AT3" s="163">
        <v>0.47255200000000003</v>
      </c>
      <c r="AU3" s="107">
        <v>0.984788</v>
      </c>
      <c r="AV3" s="107">
        <v>0.66296100000000002</v>
      </c>
      <c r="AW3" s="107">
        <v>2.120301</v>
      </c>
      <c r="AX3" s="77">
        <v>0.16809994128554231</v>
      </c>
      <c r="AY3" s="77">
        <v>0.5588917982836622</v>
      </c>
      <c r="AZ3" s="77">
        <v>0.33994922720898813</v>
      </c>
      <c r="BA3" s="77">
        <v>1.0669409667781926</v>
      </c>
      <c r="BB3" s="129">
        <v>0</v>
      </c>
      <c r="BC3" s="129">
        <v>0</v>
      </c>
      <c r="BD3" s="129">
        <v>0</v>
      </c>
      <c r="BE3" s="129">
        <v>5.7</v>
      </c>
      <c r="BF3" s="95" t="s">
        <v>212</v>
      </c>
      <c r="BG3" s="92">
        <v>119.74525281310433</v>
      </c>
      <c r="BH3" s="76">
        <v>149</v>
      </c>
      <c r="BI3" s="164">
        <v>7.3577667153398574</v>
      </c>
      <c r="BJ3" s="163">
        <f>Costos!B4</f>
        <v>0.67637564125070726</v>
      </c>
      <c r="BK3" s="163">
        <f>Costos!C4</f>
        <v>0.25729866075300123</v>
      </c>
      <c r="BL3" s="163">
        <f>Costos!D4</f>
        <v>0.71056569388829904</v>
      </c>
      <c r="BM3" s="77">
        <v>0.95188333333333364</v>
      </c>
      <c r="BN3" s="163">
        <f>Costos!F4</f>
        <v>0.36210397288536783</v>
      </c>
      <c r="BO3" s="164">
        <v>0</v>
      </c>
      <c r="BP3" s="164">
        <v>215.66181908997433</v>
      </c>
      <c r="BQ3" s="140">
        <v>0</v>
      </c>
      <c r="BR3" s="76">
        <v>1590.8384925975774</v>
      </c>
      <c r="BS3" s="76">
        <v>189.2864842045426</v>
      </c>
      <c r="BT3" s="92">
        <v>400</v>
      </c>
      <c r="BU3" s="76">
        <v>1122.8880461064555</v>
      </c>
      <c r="BV3" s="76">
        <v>134</v>
      </c>
      <c r="BW3" s="76">
        <v>0</v>
      </c>
      <c r="BX3" s="76">
        <v>3437.0130229085753</v>
      </c>
      <c r="BY3" s="76">
        <v>1714.5484762967565</v>
      </c>
      <c r="BZ3" s="53"/>
      <c r="CA3" s="53"/>
    </row>
    <row r="4" spans="1:79" x14ac:dyDescent="0.25">
      <c r="A4" s="158" t="s">
        <v>338</v>
      </c>
      <c r="B4" s="158" t="s">
        <v>347</v>
      </c>
      <c r="C4" s="158"/>
      <c r="D4" s="159">
        <v>603</v>
      </c>
      <c r="E4" s="54">
        <v>5609654</v>
      </c>
      <c r="F4" s="160">
        <v>9302.9087893864016</v>
      </c>
      <c r="G4" s="107">
        <v>68.766104958611805</v>
      </c>
      <c r="H4" s="92">
        <v>272.60062502353253</v>
      </c>
      <c r="I4" s="160">
        <v>14463</v>
      </c>
      <c r="J4" s="54">
        <v>1405</v>
      </c>
      <c r="K4" s="140">
        <v>21.5</v>
      </c>
      <c r="L4" s="140" t="s">
        <v>157</v>
      </c>
      <c r="M4" s="140">
        <v>24</v>
      </c>
      <c r="N4" s="140">
        <v>0.31459586531148448</v>
      </c>
      <c r="O4" s="161" t="s">
        <v>157</v>
      </c>
      <c r="P4" s="161" t="s">
        <v>157</v>
      </c>
      <c r="Q4" s="161" t="s">
        <v>157</v>
      </c>
      <c r="R4" s="140">
        <v>0.4867593168775497</v>
      </c>
      <c r="S4" s="54" t="s">
        <v>157</v>
      </c>
      <c r="T4" s="54" t="s">
        <v>157</v>
      </c>
      <c r="U4" s="54" t="s">
        <v>157</v>
      </c>
      <c r="V4" s="54">
        <v>696.69393939393933</v>
      </c>
      <c r="W4" s="54">
        <v>6402.7315151515149</v>
      </c>
      <c r="X4" s="54">
        <v>438.57454545454544</v>
      </c>
      <c r="Y4" s="54" t="s">
        <v>157</v>
      </c>
      <c r="Z4" s="54">
        <v>100</v>
      </c>
      <c r="AA4" s="54" t="s">
        <v>157</v>
      </c>
      <c r="AB4" s="54" t="s">
        <v>157</v>
      </c>
      <c r="AC4" s="54"/>
      <c r="AD4" s="53" t="s">
        <v>37</v>
      </c>
      <c r="AE4" s="53" t="s">
        <v>39</v>
      </c>
      <c r="AF4" s="162">
        <v>1.0730825708799279</v>
      </c>
      <c r="AG4" s="162">
        <v>1.0730825708799279</v>
      </c>
      <c r="AH4" s="162" t="s">
        <v>157</v>
      </c>
      <c r="AI4" s="165">
        <v>0.34</v>
      </c>
      <c r="AJ4" s="162" t="s">
        <v>157</v>
      </c>
      <c r="AK4" s="76">
        <v>29455.306060606061</v>
      </c>
      <c r="AL4" s="76">
        <v>764</v>
      </c>
      <c r="AM4" s="76">
        <v>641504.36363636365</v>
      </c>
      <c r="AN4" s="96">
        <v>114.35720699286688</v>
      </c>
      <c r="AO4" s="76">
        <v>1915562.9183047777</v>
      </c>
      <c r="AP4" s="76">
        <v>463584.38108544657</v>
      </c>
      <c r="AQ4" s="76">
        <v>8918</v>
      </c>
      <c r="AR4" s="76">
        <v>341.47612638939546</v>
      </c>
      <c r="AS4" s="140">
        <v>82.640458945497642</v>
      </c>
      <c r="AT4" s="163">
        <v>4.3186780550229509</v>
      </c>
      <c r="AU4" s="107">
        <v>3.2753302151274384</v>
      </c>
      <c r="AV4" s="107">
        <v>5.0385420409202419</v>
      </c>
      <c r="AW4" s="107">
        <v>12.632550311070631</v>
      </c>
      <c r="AX4" s="77">
        <v>0.74563151337451805</v>
      </c>
      <c r="AY4" s="77">
        <v>0.58387383876571319</v>
      </c>
      <c r="AZ4" s="77">
        <v>0.92242503627064609</v>
      </c>
      <c r="BA4" s="77">
        <v>2.2519303884108774</v>
      </c>
      <c r="BB4" s="129">
        <v>4</v>
      </c>
      <c r="BC4" s="129">
        <v>0</v>
      </c>
      <c r="BD4" s="129">
        <v>0</v>
      </c>
      <c r="BE4" s="129">
        <v>0.5</v>
      </c>
      <c r="BF4" s="53"/>
      <c r="BG4" s="92">
        <v>383.10791085458499</v>
      </c>
      <c r="BH4" s="76">
        <v>524</v>
      </c>
      <c r="BI4" s="164">
        <v>9.3410395721376034</v>
      </c>
      <c r="BJ4" s="163">
        <v>1.0685944500922475</v>
      </c>
      <c r="BK4" s="163">
        <v>0.30531270002635641</v>
      </c>
      <c r="BL4" s="77">
        <v>1.0730825708799279</v>
      </c>
      <c r="BM4" s="77">
        <v>0.99581754385964905</v>
      </c>
      <c r="BN4" s="77">
        <v>0.28451929824561401</v>
      </c>
      <c r="BO4" s="164">
        <v>68.893000000000001</v>
      </c>
      <c r="BP4" s="164">
        <v>1079.6043628555321</v>
      </c>
      <c r="BQ4" s="140">
        <v>6.3813191545261434</v>
      </c>
      <c r="BR4" s="76">
        <v>28002.098166995685</v>
      </c>
      <c r="BS4" s="76">
        <v>1299.6909904598197</v>
      </c>
      <c r="BT4" s="92">
        <v>1145</v>
      </c>
      <c r="BU4" s="76">
        <v>9172.3091367924208</v>
      </c>
      <c r="BV4" s="76">
        <v>283</v>
      </c>
      <c r="BW4" s="76">
        <v>1124</v>
      </c>
      <c r="BX4" s="76">
        <v>41026.098294247924</v>
      </c>
      <c r="BY4" s="76">
        <v>7313.4810621560482</v>
      </c>
      <c r="BZ4" s="53"/>
      <c r="CA4" s="53"/>
    </row>
    <row r="5" spans="1:79" x14ac:dyDescent="0.25">
      <c r="A5" s="158" t="s">
        <v>94</v>
      </c>
      <c r="B5" s="158" t="s">
        <v>346</v>
      </c>
      <c r="C5" s="158"/>
      <c r="D5" s="159">
        <v>469.12079999999997</v>
      </c>
      <c r="E5" s="54">
        <v>9069621</v>
      </c>
      <c r="F5" s="160">
        <v>19333.231440601226</v>
      </c>
      <c r="G5" s="107">
        <v>55.687451409845899</v>
      </c>
      <c r="H5" s="92">
        <v>257.47556907952486</v>
      </c>
      <c r="I5" s="160">
        <v>8911.4270100000267</v>
      </c>
      <c r="J5" s="54">
        <v>1326</v>
      </c>
      <c r="K5" s="140"/>
      <c r="L5" s="140"/>
      <c r="M5" s="140">
        <v>109.3</v>
      </c>
      <c r="N5" s="140">
        <v>1.2680348486633641</v>
      </c>
      <c r="O5" s="161">
        <v>13</v>
      </c>
      <c r="P5" s="161">
        <v>392</v>
      </c>
      <c r="Q5" s="161" t="s">
        <v>157</v>
      </c>
      <c r="R5" s="140">
        <v>4.5447266699881634</v>
      </c>
      <c r="S5" s="54" t="s">
        <v>157</v>
      </c>
      <c r="T5" s="54" t="s">
        <v>157</v>
      </c>
      <c r="U5" s="54" t="s">
        <v>157</v>
      </c>
      <c r="V5" s="54">
        <v>8408</v>
      </c>
      <c r="W5" s="54">
        <v>3880</v>
      </c>
      <c r="X5" s="54">
        <v>1454</v>
      </c>
      <c r="Y5" s="54">
        <v>312</v>
      </c>
      <c r="Z5" s="54" t="s">
        <v>157</v>
      </c>
      <c r="AA5" s="54" t="s">
        <v>157</v>
      </c>
      <c r="AB5" s="54" t="s">
        <v>157</v>
      </c>
      <c r="AC5" s="54"/>
      <c r="AD5" s="53" t="s">
        <v>37</v>
      </c>
      <c r="AE5" s="53" t="s">
        <v>39</v>
      </c>
      <c r="AF5" s="162">
        <v>0.6269697299014404</v>
      </c>
      <c r="AG5" s="166">
        <v>0.61</v>
      </c>
      <c r="AH5" s="162" t="s">
        <v>157</v>
      </c>
      <c r="AI5" s="162" t="s">
        <v>157</v>
      </c>
      <c r="AJ5" s="162" t="s">
        <v>157</v>
      </c>
      <c r="AK5" s="76">
        <v>200105</v>
      </c>
      <c r="AL5" s="76">
        <v>0</v>
      </c>
      <c r="AM5" s="76">
        <v>780807.36</v>
      </c>
      <c r="AN5" s="96">
        <v>86.090406644334976</v>
      </c>
      <c r="AO5" s="76">
        <v>1770895</v>
      </c>
      <c r="AP5" s="76">
        <v>667926</v>
      </c>
      <c r="AQ5" s="76">
        <v>58339</v>
      </c>
      <c r="AR5" s="76">
        <v>190.70128066033291</v>
      </c>
      <c r="AS5" s="140">
        <v>73.644312149316931</v>
      </c>
      <c r="AT5" s="163">
        <v>4.1743170000000003</v>
      </c>
      <c r="AU5" s="107">
        <v>6.3319900000000002</v>
      </c>
      <c r="AV5" s="107">
        <v>3.0777209999999999</v>
      </c>
      <c r="AW5" s="107">
        <v>13.584028</v>
      </c>
      <c r="AX5" s="77">
        <v>0.37375486803693342</v>
      </c>
      <c r="AY5" s="77">
        <v>0.69815375967749915</v>
      </c>
      <c r="AZ5" s="77">
        <v>0.42584171929565745</v>
      </c>
      <c r="BA5" s="77">
        <v>1.4977503470100899</v>
      </c>
      <c r="BB5" s="129">
        <v>0</v>
      </c>
      <c r="BC5" s="129">
        <v>0</v>
      </c>
      <c r="BD5" s="129">
        <v>0</v>
      </c>
      <c r="BE5" s="129">
        <v>121</v>
      </c>
      <c r="BF5" s="95" t="s">
        <v>212</v>
      </c>
      <c r="BG5" s="92">
        <v>258.67888802040113</v>
      </c>
      <c r="BH5" s="76">
        <v>640</v>
      </c>
      <c r="BI5" s="164">
        <v>6.8919286362326995</v>
      </c>
      <c r="BJ5" s="163">
        <v>0.67943397637206526</v>
      </c>
      <c r="BK5" s="163">
        <v>0.25846207570006258</v>
      </c>
      <c r="BL5" s="77">
        <v>0.6269697299014404</v>
      </c>
      <c r="BM5" s="77">
        <v>1.083679074074074</v>
      </c>
      <c r="BN5" s="77">
        <v>0.41224011841958114</v>
      </c>
      <c r="BO5" s="164">
        <v>0</v>
      </c>
      <c r="BP5" s="164">
        <v>822.23337052832153</v>
      </c>
      <c r="BQ5" s="140">
        <v>0</v>
      </c>
      <c r="BR5" s="76">
        <v>27409.54576043069</v>
      </c>
      <c r="BS5" s="76">
        <v>1256.028971853239</v>
      </c>
      <c r="BT5" s="92">
        <v>3219</v>
      </c>
      <c r="BU5" s="76">
        <v>6243.6620602828643</v>
      </c>
      <c r="BV5" s="76">
        <v>1129</v>
      </c>
      <c r="BW5" s="76">
        <v>0</v>
      </c>
      <c r="BX5" s="76">
        <v>39257.236792566793</v>
      </c>
      <c r="BY5" s="76">
        <v>4328.4318928615421</v>
      </c>
      <c r="BZ5" s="53"/>
      <c r="CA5" s="53"/>
    </row>
    <row r="6" spans="1:79" x14ac:dyDescent="0.25">
      <c r="A6" s="158" t="s">
        <v>104</v>
      </c>
      <c r="B6" s="158" t="s">
        <v>347</v>
      </c>
      <c r="C6" s="158"/>
      <c r="D6" s="159">
        <v>251.01</v>
      </c>
      <c r="E6" s="54">
        <v>2852372</v>
      </c>
      <c r="F6" s="160">
        <v>11363.579140273296</v>
      </c>
      <c r="G6" s="107">
        <v>87.5235959613007</v>
      </c>
      <c r="H6" s="92">
        <v>272.60062502353253</v>
      </c>
      <c r="I6" s="160">
        <v>4982.18</v>
      </c>
      <c r="J6" s="54">
        <v>1023</v>
      </c>
      <c r="K6" s="140">
        <v>54.9</v>
      </c>
      <c r="L6" s="140" t="s">
        <v>157</v>
      </c>
      <c r="M6" s="140">
        <v>35</v>
      </c>
      <c r="N6" s="140">
        <v>1.8044309920556865</v>
      </c>
      <c r="O6" s="161" t="s">
        <v>157</v>
      </c>
      <c r="P6" s="161" t="s">
        <v>157</v>
      </c>
      <c r="Q6" s="161" t="s">
        <v>157</v>
      </c>
      <c r="R6" s="140">
        <v>8.8314753782480757</v>
      </c>
      <c r="S6" s="54" t="s">
        <v>157</v>
      </c>
      <c r="T6" s="54" t="s">
        <v>157</v>
      </c>
      <c r="U6" s="54">
        <v>676</v>
      </c>
      <c r="V6" s="54">
        <v>412</v>
      </c>
      <c r="W6" s="54">
        <v>2322</v>
      </c>
      <c r="X6" s="54">
        <v>58</v>
      </c>
      <c r="Y6" s="54" t="s">
        <v>157</v>
      </c>
      <c r="Z6" s="54" t="s">
        <v>157</v>
      </c>
      <c r="AA6" s="54">
        <v>128</v>
      </c>
      <c r="AB6" s="54" t="s">
        <v>157</v>
      </c>
      <c r="AC6" s="54"/>
      <c r="AD6" s="53" t="s">
        <v>37</v>
      </c>
      <c r="AE6" s="53" t="s">
        <v>39</v>
      </c>
      <c r="AF6" s="162">
        <v>0.75304040061749311</v>
      </c>
      <c r="AG6" s="162">
        <v>0.75304040061749311</v>
      </c>
      <c r="AH6" s="162" t="s">
        <v>157</v>
      </c>
      <c r="AI6" s="165">
        <f>1.13</f>
        <v>1.1299999999999999</v>
      </c>
      <c r="AJ6" s="162" t="s">
        <v>157</v>
      </c>
      <c r="AK6" s="76">
        <v>13872</v>
      </c>
      <c r="AL6" s="76">
        <v>1063</v>
      </c>
      <c r="AM6" s="76">
        <v>215080.40222046245</v>
      </c>
      <c r="AN6" s="96">
        <v>75.404050460620994</v>
      </c>
      <c r="AO6" s="76">
        <v>1083889.1958745779</v>
      </c>
      <c r="AP6" s="76">
        <v>203782.79086082216</v>
      </c>
      <c r="AQ6" s="76">
        <v>6505</v>
      </c>
      <c r="AR6" s="76">
        <v>379.99573543513185</v>
      </c>
      <c r="AS6" s="140">
        <v>71.443272778172755</v>
      </c>
      <c r="AT6" s="163">
        <v>1.8390306423314942</v>
      </c>
      <c r="AU6" s="107">
        <v>1.3850344943505464</v>
      </c>
      <c r="AV6" s="107">
        <v>0.86672919908205504</v>
      </c>
      <c r="AW6" s="107">
        <v>4.0907943357640955</v>
      </c>
      <c r="AX6" s="77">
        <v>0.64473730717153799</v>
      </c>
      <c r="AY6" s="77">
        <v>0.48557288262209358</v>
      </c>
      <c r="AZ6" s="77">
        <v>0.33762512162666919</v>
      </c>
      <c r="BA6" s="77">
        <v>1.4679353114203009</v>
      </c>
      <c r="BB6" s="129">
        <v>1</v>
      </c>
      <c r="BC6" s="129">
        <v>0</v>
      </c>
      <c r="BD6" s="129">
        <v>0</v>
      </c>
      <c r="BE6" s="129">
        <v>38.5</v>
      </c>
      <c r="BF6" s="53"/>
      <c r="BG6" s="92">
        <v>400.22696521486881</v>
      </c>
      <c r="BH6" s="76">
        <v>540</v>
      </c>
      <c r="BI6" s="164">
        <v>18.931612005727164</v>
      </c>
      <c r="BJ6" s="163">
        <v>1.1711736134643624</v>
      </c>
      <c r="BK6" s="163">
        <v>0.33462103241838925</v>
      </c>
      <c r="BL6" s="77">
        <v>0.75304040061749311</v>
      </c>
      <c r="BM6" s="77">
        <v>1.5552600000000001</v>
      </c>
      <c r="BN6" s="77">
        <v>0.44436000000000003</v>
      </c>
      <c r="BO6" s="164">
        <v>114.63768165084353</v>
      </c>
      <c r="BP6" s="164">
        <v>305.83638205628165</v>
      </c>
      <c r="BQ6" s="140">
        <v>37.483336966021035</v>
      </c>
      <c r="BR6" s="76">
        <v>15844.518274495482</v>
      </c>
      <c r="BS6" s="76">
        <v>571.31919904728409</v>
      </c>
      <c r="BT6" s="92">
        <v>450</v>
      </c>
      <c r="BU6" s="76">
        <v>6291.8121376006084</v>
      </c>
      <c r="BV6" s="76">
        <v>459.8</v>
      </c>
      <c r="BW6" s="76">
        <v>3400</v>
      </c>
      <c r="BX6" s="76">
        <v>27017.449611143373</v>
      </c>
      <c r="BY6" s="76">
        <v>9471.923581897232</v>
      </c>
      <c r="BZ6" s="53"/>
      <c r="CA6" s="53"/>
    </row>
    <row r="7" spans="1:79" x14ac:dyDescent="0.25">
      <c r="A7" s="158" t="s">
        <v>89</v>
      </c>
      <c r="B7" s="158" t="s">
        <v>348</v>
      </c>
      <c r="C7" s="158"/>
      <c r="D7" s="159">
        <v>3883</v>
      </c>
      <c r="E7" s="54">
        <v>15769937.907311</v>
      </c>
      <c r="F7" s="160">
        <v>4061.2768239276334</v>
      </c>
      <c r="G7" s="107">
        <v>75.661355556425903</v>
      </c>
      <c r="H7" s="92">
        <v>514.55970061981054</v>
      </c>
      <c r="I7" s="160">
        <v>44993.676999999996</v>
      </c>
      <c r="J7" s="54">
        <v>6096</v>
      </c>
      <c r="K7" s="140">
        <v>14.96</v>
      </c>
      <c r="L7" s="140">
        <v>76</v>
      </c>
      <c r="M7" s="140"/>
      <c r="N7" s="140">
        <v>0.20225064068446774</v>
      </c>
      <c r="O7" s="161">
        <v>53</v>
      </c>
      <c r="P7" s="161">
        <v>87</v>
      </c>
      <c r="Q7" s="161">
        <v>0</v>
      </c>
      <c r="R7" s="140">
        <v>0.31115483182225806</v>
      </c>
      <c r="S7" s="54" t="s">
        <v>157</v>
      </c>
      <c r="T7" s="54" t="s">
        <v>157</v>
      </c>
      <c r="U7" s="54">
        <v>1711</v>
      </c>
      <c r="V7" s="54" t="s">
        <v>157</v>
      </c>
      <c r="W7" s="54">
        <v>18498</v>
      </c>
      <c r="X7" s="54">
        <v>52</v>
      </c>
      <c r="Y7" s="54" t="s">
        <v>157</v>
      </c>
      <c r="Z7" s="54">
        <v>1757</v>
      </c>
      <c r="AA7" s="54">
        <v>637</v>
      </c>
      <c r="AB7" s="54">
        <v>17</v>
      </c>
      <c r="AC7" s="54"/>
      <c r="AD7" s="53" t="s">
        <v>37</v>
      </c>
      <c r="AE7" s="53" t="s">
        <v>171</v>
      </c>
      <c r="AF7" s="162">
        <v>0.35083615951350716</v>
      </c>
      <c r="AG7" s="162" t="s">
        <v>157</v>
      </c>
      <c r="AH7" s="162">
        <v>0.26897438896035547</v>
      </c>
      <c r="AI7" s="162">
        <v>0.6431996257747632</v>
      </c>
      <c r="AJ7" s="162">
        <v>0.23389077300900479</v>
      </c>
      <c r="AK7" s="76">
        <v>104770</v>
      </c>
      <c r="AL7" s="76">
        <v>16717</v>
      </c>
      <c r="AM7" s="76">
        <v>1589648</v>
      </c>
      <c r="AN7" s="96">
        <v>100.80242606808449</v>
      </c>
      <c r="AO7" s="76">
        <v>4000221.6191774509</v>
      </c>
      <c r="AP7" s="76">
        <v>940187.20223347831</v>
      </c>
      <c r="AQ7" s="76">
        <v>91591.479724146862</v>
      </c>
      <c r="AR7" s="76">
        <v>252.56461170926082</v>
      </c>
      <c r="AS7" s="140">
        <v>59.618953971759403</v>
      </c>
      <c r="AT7" s="163">
        <v>16.457112808123348</v>
      </c>
      <c r="AU7" s="107">
        <v>12.499173510476242</v>
      </c>
      <c r="AV7" s="107">
        <v>5.4203418203849791</v>
      </c>
      <c r="AW7" s="107">
        <v>34.376628138984564</v>
      </c>
      <c r="AX7" s="77">
        <v>0.98670792805710095</v>
      </c>
      <c r="AY7" s="77">
        <v>0.79259497303927728</v>
      </c>
      <c r="AZ7" s="77">
        <v>0.40058064321659198</v>
      </c>
      <c r="BA7" s="77">
        <v>2.1798835443129705</v>
      </c>
      <c r="BB7" s="167">
        <v>14.96</v>
      </c>
      <c r="BC7" s="129">
        <v>0</v>
      </c>
      <c r="BD7" s="129">
        <v>3.5</v>
      </c>
      <c r="BE7" s="129">
        <v>140</v>
      </c>
      <c r="BF7" s="53"/>
      <c r="BG7" s="92">
        <v>622.69114581655003</v>
      </c>
      <c r="BH7" s="76">
        <v>548.99015192244792</v>
      </c>
      <c r="BI7" s="164">
        <v>3.4661950699874549</v>
      </c>
      <c r="BJ7" s="163">
        <v>1.0186350611794424</v>
      </c>
      <c r="BK7" s="163">
        <v>0.30996479793852422</v>
      </c>
      <c r="BL7" s="77">
        <v>0.35083615951350716</v>
      </c>
      <c r="BM7" s="77">
        <v>2.9034494693818043</v>
      </c>
      <c r="BN7" s="77">
        <v>0.88350299572410695</v>
      </c>
      <c r="BO7" s="164">
        <v>3376.1000000000004</v>
      </c>
      <c r="BP7" s="164">
        <v>1407.6491311173625</v>
      </c>
      <c r="BQ7" s="140">
        <v>239.83959676941106</v>
      </c>
      <c r="BR7" s="76">
        <v>58480.610994430259</v>
      </c>
      <c r="BS7" s="76">
        <v>1979.110003532056</v>
      </c>
      <c r="BT7" s="92">
        <v>4311</v>
      </c>
      <c r="BU7" s="76">
        <v>31995.594470009946</v>
      </c>
      <c r="BV7" s="76">
        <v>409.92</v>
      </c>
      <c r="BW7" s="76">
        <v>37526</v>
      </c>
      <c r="BX7" s="76">
        <v>134702.23546797226</v>
      </c>
      <c r="BY7" s="76">
        <v>8541.7099458282464</v>
      </c>
      <c r="BZ7" s="53"/>
      <c r="CA7" s="53"/>
    </row>
    <row r="8" spans="1:79" x14ac:dyDescent="0.25">
      <c r="A8" s="158" t="s">
        <v>134</v>
      </c>
      <c r="B8" s="158" t="s">
        <v>346</v>
      </c>
      <c r="C8" s="158"/>
      <c r="D8" s="159">
        <v>151.36500000000001</v>
      </c>
      <c r="E8" s="54">
        <v>2784664</v>
      </c>
      <c r="F8" s="160">
        <v>18397.01384071615</v>
      </c>
      <c r="G8" s="107">
        <v>13.9683714670256</v>
      </c>
      <c r="H8" s="92">
        <v>257.47556907952486</v>
      </c>
      <c r="I8" s="160">
        <v>2341</v>
      </c>
      <c r="J8" s="54">
        <v>466</v>
      </c>
      <c r="K8" s="140"/>
      <c r="L8" s="140"/>
      <c r="M8" s="140">
        <v>36.299999999999997</v>
      </c>
      <c r="N8" s="140">
        <v>1.627509611277232</v>
      </c>
      <c r="O8" s="161" t="s">
        <v>157</v>
      </c>
      <c r="P8" s="161">
        <v>25.5</v>
      </c>
      <c r="Q8" s="161" t="s">
        <v>157</v>
      </c>
      <c r="R8" s="140">
        <v>1.0892780862879112</v>
      </c>
      <c r="S8" s="54" t="s">
        <v>157</v>
      </c>
      <c r="T8" s="54" t="s">
        <v>157</v>
      </c>
      <c r="U8" s="54" t="s">
        <v>157</v>
      </c>
      <c r="V8" s="54">
        <v>305.916</v>
      </c>
      <c r="W8" s="54">
        <v>519.23400000000004</v>
      </c>
      <c r="X8" s="54">
        <v>535.00400000000002</v>
      </c>
      <c r="Y8" s="54" t="s">
        <v>157</v>
      </c>
      <c r="Z8" s="54" t="s">
        <v>157</v>
      </c>
      <c r="AA8" s="54" t="s">
        <v>157</v>
      </c>
      <c r="AB8" s="54" t="s">
        <v>157</v>
      </c>
      <c r="AC8" s="54"/>
      <c r="AD8" s="53" t="s">
        <v>49</v>
      </c>
      <c r="AE8" s="53" t="s">
        <v>157</v>
      </c>
      <c r="AF8" s="162">
        <v>0.66876771189486972</v>
      </c>
      <c r="AG8" s="162" t="s">
        <v>157</v>
      </c>
      <c r="AH8" s="162" t="s">
        <v>157</v>
      </c>
      <c r="AI8" s="162" t="s">
        <v>157</v>
      </c>
      <c r="AJ8" s="162" t="s">
        <v>157</v>
      </c>
      <c r="AK8" s="76">
        <v>5134.7000000000007</v>
      </c>
      <c r="AL8" s="76">
        <v>0</v>
      </c>
      <c r="AM8" s="76">
        <v>152207.17357142858</v>
      </c>
      <c r="AN8" s="96">
        <v>54.659080438942929</v>
      </c>
      <c r="AO8" s="76">
        <v>387106</v>
      </c>
      <c r="AP8" s="76">
        <v>266658</v>
      </c>
      <c r="AQ8" s="76">
        <v>19717</v>
      </c>
      <c r="AR8" s="76">
        <v>129.33807064402077</v>
      </c>
      <c r="AS8" s="140">
        <v>95.759488397882109</v>
      </c>
      <c r="AT8" s="163">
        <v>1.9713290000000001</v>
      </c>
      <c r="AU8" s="107">
        <v>0.87109999999999999</v>
      </c>
      <c r="AV8" s="107">
        <v>1.421079</v>
      </c>
      <c r="AW8" s="107">
        <v>4.2635079999999999</v>
      </c>
      <c r="AX8" s="77">
        <v>0.60126679556312723</v>
      </c>
      <c r="AY8" s="77">
        <v>0.33365246220010747</v>
      </c>
      <c r="AZ8" s="77">
        <v>0.59614804515015096</v>
      </c>
      <c r="BA8" s="77">
        <v>1.5310673029133857</v>
      </c>
      <c r="BB8" s="129">
        <v>0</v>
      </c>
      <c r="BC8" s="129">
        <v>0</v>
      </c>
      <c r="BD8" s="129">
        <v>0</v>
      </c>
      <c r="BE8" s="129">
        <v>74</v>
      </c>
      <c r="BF8" s="53"/>
      <c r="BG8" s="92">
        <v>201.93646618236957</v>
      </c>
      <c r="BH8" s="76">
        <v>476</v>
      </c>
      <c r="BI8" s="164">
        <v>15.903892377424761</v>
      </c>
      <c r="BJ8" s="163">
        <v>0.68212901736659715</v>
      </c>
      <c r="BK8" s="163">
        <v>0.25948729067865828</v>
      </c>
      <c r="BL8" s="77">
        <v>0.66876771189486972</v>
      </c>
      <c r="BM8" s="77">
        <v>1.0199789930555556</v>
      </c>
      <c r="BN8" s="77">
        <v>0.38800810216066423</v>
      </c>
      <c r="BO8" s="164">
        <v>0</v>
      </c>
      <c r="BP8" s="164">
        <v>164.73922907802009</v>
      </c>
      <c r="BQ8" s="140">
        <v>0</v>
      </c>
      <c r="BR8" s="76">
        <v>5991.5464333781965</v>
      </c>
      <c r="BS8" s="76">
        <v>501.44802504535079</v>
      </c>
      <c r="BT8" s="92">
        <v>453</v>
      </c>
      <c r="BU8" s="76">
        <v>1803.2593984962405</v>
      </c>
      <c r="BV8" s="76">
        <v>381</v>
      </c>
      <c r="BW8" s="76">
        <v>0</v>
      </c>
      <c r="BX8" s="76">
        <v>9130.2538569197877</v>
      </c>
      <c r="BY8" s="76">
        <v>3278.7632033594678</v>
      </c>
      <c r="BZ8" s="53"/>
      <c r="CA8" s="53"/>
    </row>
    <row r="9" spans="1:79" x14ac:dyDescent="0.25">
      <c r="A9" s="158" t="s">
        <v>99</v>
      </c>
      <c r="B9" s="158" t="s">
        <v>349</v>
      </c>
      <c r="C9" s="158"/>
      <c r="D9" s="159">
        <v>260.63</v>
      </c>
      <c r="E9" s="54">
        <v>3611087</v>
      </c>
      <c r="F9" s="160">
        <v>13855</v>
      </c>
      <c r="G9" s="107" t="s">
        <v>264</v>
      </c>
      <c r="H9" s="107" t="s">
        <v>207</v>
      </c>
      <c r="I9" s="160">
        <v>2696.8</v>
      </c>
      <c r="J9" s="54">
        <v>547</v>
      </c>
      <c r="K9" s="140" t="s">
        <v>157</v>
      </c>
      <c r="L9" s="140" t="s">
        <v>157</v>
      </c>
      <c r="M9" s="140">
        <v>5.2</v>
      </c>
      <c r="N9" s="140">
        <v>0.19282112132898249</v>
      </c>
      <c r="O9" s="161">
        <v>14</v>
      </c>
      <c r="P9" s="161">
        <v>12</v>
      </c>
      <c r="Q9" s="161" t="s">
        <v>157</v>
      </c>
      <c r="R9" s="140">
        <v>0.96410560664491241</v>
      </c>
      <c r="S9" s="54">
        <v>47</v>
      </c>
      <c r="T9" s="54">
        <v>5099</v>
      </c>
      <c r="U9" s="54">
        <v>273</v>
      </c>
      <c r="V9" s="54">
        <v>10964</v>
      </c>
      <c r="W9" s="54">
        <v>1328</v>
      </c>
      <c r="X9" s="54">
        <v>50</v>
      </c>
      <c r="Y9" s="54" t="s">
        <v>157</v>
      </c>
      <c r="Z9" s="54">
        <v>86</v>
      </c>
      <c r="AA9" s="54">
        <v>585</v>
      </c>
      <c r="AB9" s="54" t="s">
        <v>157</v>
      </c>
      <c r="AC9" s="54"/>
      <c r="AD9" s="53" t="s">
        <v>40</v>
      </c>
      <c r="AE9" s="53" t="s">
        <v>41</v>
      </c>
      <c r="AF9" s="162">
        <v>0.95238095238095244</v>
      </c>
      <c r="AG9" s="162">
        <v>1.1904761904761905</v>
      </c>
      <c r="AH9" s="162">
        <v>0.63492063492063489</v>
      </c>
      <c r="AI9" s="162">
        <v>0.63492063492063489</v>
      </c>
      <c r="AJ9" s="162" t="s">
        <v>157</v>
      </c>
      <c r="AK9" s="76">
        <v>42276</v>
      </c>
      <c r="AL9" s="76">
        <v>9000</v>
      </c>
      <c r="AM9" s="76">
        <v>603172</v>
      </c>
      <c r="AN9" s="96">
        <v>167.03336142275165</v>
      </c>
      <c r="AO9" s="76">
        <v>1331650</v>
      </c>
      <c r="AP9" s="76">
        <v>237670</v>
      </c>
      <c r="AQ9" s="76">
        <v>13890</v>
      </c>
      <c r="AR9" s="76">
        <v>368.76707761402594</v>
      </c>
      <c r="AS9" s="140">
        <v>65.816747145665559</v>
      </c>
      <c r="AT9" s="163">
        <v>2.1629730059589001</v>
      </c>
      <c r="AU9" s="107">
        <v>4.2824669736908971</v>
      </c>
      <c r="AV9" s="107">
        <v>1.0776515685285</v>
      </c>
      <c r="AW9" s="107">
        <v>7.5230915481782974</v>
      </c>
      <c r="AX9" s="77">
        <v>0.45630692676025253</v>
      </c>
      <c r="AY9" s="77">
        <v>1.3151737894132427</v>
      </c>
      <c r="AZ9" s="77">
        <v>0.29842858079257018</v>
      </c>
      <c r="BA9" s="77">
        <v>2.0699092969660651</v>
      </c>
      <c r="BB9" s="129" t="s">
        <v>157</v>
      </c>
      <c r="BC9" s="129" t="s">
        <v>157</v>
      </c>
      <c r="BD9" s="129">
        <v>16.600000000000001</v>
      </c>
      <c r="BE9" s="129">
        <v>17.899999999999999</v>
      </c>
      <c r="BF9" s="53"/>
      <c r="BG9" s="92">
        <v>555.13621264059839</v>
      </c>
      <c r="BH9" s="76">
        <v>273</v>
      </c>
      <c r="BI9" s="164">
        <v>7.5600504778754987</v>
      </c>
      <c r="BJ9" s="163">
        <v>1.31225842076201E-3</v>
      </c>
      <c r="BK9" s="163">
        <v>3.749309773605743E-4</v>
      </c>
      <c r="BL9" s="77">
        <v>0.95238095238095244</v>
      </c>
      <c r="BM9" s="77">
        <v>1.3778713418001105E-3</v>
      </c>
      <c r="BN9" s="77">
        <v>3.93677526228603E-4</v>
      </c>
      <c r="BO9" s="164">
        <v>711.1</v>
      </c>
      <c r="BP9" s="164">
        <v>604.85027877804941</v>
      </c>
      <c r="BQ9" s="140">
        <v>117.56628457485411</v>
      </c>
      <c r="BR9" s="76">
        <v>9107.0925837934847</v>
      </c>
      <c r="BS9" s="76">
        <v>184.82746797349535</v>
      </c>
      <c r="BT9" s="92">
        <v>395</v>
      </c>
      <c r="BU9" s="76">
        <v>2309.2002583551389</v>
      </c>
      <c r="BV9" s="76">
        <v>52</v>
      </c>
      <c r="BW9" s="76">
        <v>5088</v>
      </c>
      <c r="BX9" s="76">
        <v>17136.120310122118</v>
      </c>
      <c r="BY9" s="76">
        <v>4745.4188475996616</v>
      </c>
      <c r="BZ9" s="53"/>
      <c r="CA9" s="53"/>
    </row>
    <row r="10" spans="1:79" x14ac:dyDescent="0.25">
      <c r="A10" s="158" t="s">
        <v>339</v>
      </c>
      <c r="B10" s="158" t="s">
        <v>350</v>
      </c>
      <c r="C10" s="158"/>
      <c r="D10" s="159">
        <v>2608.5744249999998</v>
      </c>
      <c r="E10" s="54">
        <v>20392950</v>
      </c>
      <c r="F10" s="160">
        <v>7817.6607899542687</v>
      </c>
      <c r="G10" s="107">
        <v>192.620223880597</v>
      </c>
      <c r="H10" s="92">
        <v>225.97014925373134</v>
      </c>
      <c r="I10" s="160">
        <v>32548.29</v>
      </c>
      <c r="J10" s="54">
        <v>3076</v>
      </c>
      <c r="K10" s="140">
        <f>208.24/2</f>
        <v>104.12</v>
      </c>
      <c r="L10" s="140">
        <f>306.2/2</f>
        <v>153.1</v>
      </c>
      <c r="M10" s="140">
        <f>310.8/2</f>
        <v>155.4</v>
      </c>
      <c r="N10" s="140">
        <v>1.2676549213491708</v>
      </c>
      <c r="O10" s="161" t="s">
        <v>157</v>
      </c>
      <c r="P10" s="161">
        <v>103</v>
      </c>
      <c r="Q10" s="161" t="s">
        <v>157</v>
      </c>
      <c r="R10" s="140">
        <v>0.31645287663345756</v>
      </c>
      <c r="S10" s="54" t="s">
        <v>157</v>
      </c>
      <c r="T10" s="54" t="s">
        <v>157</v>
      </c>
      <c r="U10" s="54">
        <v>73583</v>
      </c>
      <c r="V10" s="54">
        <v>35172</v>
      </c>
      <c r="W10" s="54">
        <v>8863</v>
      </c>
      <c r="X10" s="54">
        <v>348</v>
      </c>
      <c r="Y10" s="54">
        <v>41</v>
      </c>
      <c r="Z10" s="54">
        <v>43</v>
      </c>
      <c r="AA10" s="54">
        <v>2136</v>
      </c>
      <c r="AB10" s="54" t="s">
        <v>157</v>
      </c>
      <c r="AC10" s="54"/>
      <c r="AD10" s="53" t="s">
        <v>180</v>
      </c>
      <c r="AE10" s="53" t="s">
        <v>39</v>
      </c>
      <c r="AF10" s="162">
        <v>0.37313432835820892</v>
      </c>
      <c r="AG10" s="162">
        <v>0.29850746268656714</v>
      </c>
      <c r="AH10" s="162">
        <v>0.29850746268656714</v>
      </c>
      <c r="AI10" s="162">
        <v>0.37313432835820892</v>
      </c>
      <c r="AJ10" s="162" t="s">
        <v>157</v>
      </c>
      <c r="AK10" s="76">
        <v>289731</v>
      </c>
      <c r="AL10" s="76">
        <v>15000</v>
      </c>
      <c r="AM10" s="54">
        <v>3586222</v>
      </c>
      <c r="AN10" s="96">
        <v>175.85596983271179</v>
      </c>
      <c r="AO10" s="76">
        <v>4190620</v>
      </c>
      <c r="AP10" s="76">
        <v>172162</v>
      </c>
      <c r="AQ10" s="76">
        <v>247551</v>
      </c>
      <c r="AR10" s="76">
        <v>199.4050234732558</v>
      </c>
      <c r="AS10" s="140">
        <v>8.4422312612937311</v>
      </c>
      <c r="AT10" s="163">
        <v>9.1031899999999997</v>
      </c>
      <c r="AU10" s="107">
        <v>25.246925999999998</v>
      </c>
      <c r="AV10" s="107">
        <v>8.7667640000000002</v>
      </c>
      <c r="AW10" s="107">
        <v>43.116880000000002</v>
      </c>
      <c r="AX10" s="77">
        <v>0.422913997239242</v>
      </c>
      <c r="AY10" s="77">
        <v>1.2380222576919966</v>
      </c>
      <c r="AZ10" s="77">
        <v>0.45336697240958274</v>
      </c>
      <c r="BA10" s="77">
        <v>2.1143032273408213</v>
      </c>
      <c r="BB10" s="129" t="s">
        <v>157</v>
      </c>
      <c r="BC10" s="129" t="s">
        <v>157</v>
      </c>
      <c r="BD10" s="167">
        <v>33.479999999999997</v>
      </c>
      <c r="BE10" s="129">
        <v>48</v>
      </c>
      <c r="BF10" s="95" t="s">
        <v>212</v>
      </c>
      <c r="BG10" s="92">
        <v>786.3813588742006</v>
      </c>
      <c r="BH10" s="54">
        <v>871</v>
      </c>
      <c r="BI10" s="164">
        <v>4.1445364992580043</v>
      </c>
      <c r="BJ10" s="163">
        <v>0.61749180924645064</v>
      </c>
      <c r="BK10" s="163">
        <v>0.28355223880597019</v>
      </c>
      <c r="BL10" s="77">
        <v>0.37313432835820892</v>
      </c>
      <c r="BM10" s="77">
        <v>1.6548780487804879</v>
      </c>
      <c r="BN10" s="77">
        <v>0.75992000000000015</v>
      </c>
      <c r="BO10" s="164">
        <v>344.1</v>
      </c>
      <c r="BP10" s="164">
        <v>2390.6246714925373</v>
      </c>
      <c r="BQ10" s="140">
        <v>14.393727468108503</v>
      </c>
      <c r="BR10" s="76">
        <v>51311.077118208952</v>
      </c>
      <c r="BS10" s="76">
        <v>323.74912767611579</v>
      </c>
      <c r="BT10" s="92">
        <v>8275</v>
      </c>
      <c r="BU10" s="76">
        <v>22542.484343897951</v>
      </c>
      <c r="BV10" s="76">
        <v>2527.7399999999998</v>
      </c>
      <c r="BW10" s="54">
        <v>19280</v>
      </c>
      <c r="BX10" s="76">
        <v>104260.05058978302</v>
      </c>
      <c r="BY10" s="76">
        <v>5112.5536320043457</v>
      </c>
      <c r="BZ10" s="53"/>
      <c r="CA10" s="53"/>
    </row>
    <row r="11" spans="1:79" x14ac:dyDescent="0.25">
      <c r="A11" s="158" t="s">
        <v>106</v>
      </c>
      <c r="B11" s="158" t="s">
        <v>347</v>
      </c>
      <c r="C11" s="158"/>
      <c r="D11" s="159">
        <v>424.99</v>
      </c>
      <c r="E11" s="54">
        <v>3414115</v>
      </c>
      <c r="F11" s="160">
        <v>8033.4007859008443</v>
      </c>
      <c r="G11" s="107">
        <v>49.062548614088094</v>
      </c>
      <c r="H11" s="92">
        <v>272.60062502353253</v>
      </c>
      <c r="I11" s="160">
        <v>8617</v>
      </c>
      <c r="J11" s="54">
        <v>1313</v>
      </c>
      <c r="K11" s="140">
        <v>2.5</v>
      </c>
      <c r="L11" s="140" t="s">
        <v>157</v>
      </c>
      <c r="M11" s="140">
        <v>81.400000000000006</v>
      </c>
      <c r="N11" s="140">
        <v>0.96901473830799578</v>
      </c>
      <c r="O11" s="161" t="s">
        <v>157</v>
      </c>
      <c r="P11" s="161" t="s">
        <v>157</v>
      </c>
      <c r="Q11" s="161" t="s">
        <v>157</v>
      </c>
      <c r="R11" s="140">
        <v>2.1004990135778114</v>
      </c>
      <c r="S11" s="54" t="s">
        <v>157</v>
      </c>
      <c r="T11" s="54" t="s">
        <v>157</v>
      </c>
      <c r="U11" s="54" t="s">
        <v>157</v>
      </c>
      <c r="V11" s="54">
        <v>341.63262256700074</v>
      </c>
      <c r="W11" s="54">
        <v>1755.7846299201008</v>
      </c>
      <c r="X11" s="54">
        <v>546.61219610720127</v>
      </c>
      <c r="Y11" s="54">
        <v>304.36360919605522</v>
      </c>
      <c r="Z11" s="54" t="s">
        <v>157</v>
      </c>
      <c r="AA11" s="54" t="s">
        <v>157</v>
      </c>
      <c r="AB11" s="54" t="s">
        <v>157</v>
      </c>
      <c r="AC11" s="54"/>
      <c r="AD11" s="53" t="s">
        <v>37</v>
      </c>
      <c r="AE11" s="53" t="s">
        <v>39</v>
      </c>
      <c r="AF11" s="162">
        <v>1.0166045408336157</v>
      </c>
      <c r="AG11" s="162">
        <v>1.0166045408336157</v>
      </c>
      <c r="AH11" s="162" t="s">
        <v>157</v>
      </c>
      <c r="AI11" s="162" t="s">
        <v>157</v>
      </c>
      <c r="AJ11" s="162" t="s">
        <v>157</v>
      </c>
      <c r="AK11" s="76">
        <v>11756.303217790486</v>
      </c>
      <c r="AL11" s="76">
        <v>0</v>
      </c>
      <c r="AM11" s="76">
        <v>297661.39829151356</v>
      </c>
      <c r="AN11" s="96">
        <v>87.185521955620587</v>
      </c>
      <c r="AO11" s="76">
        <v>1215560.6409339539</v>
      </c>
      <c r="AP11" s="76">
        <v>215353.56527299646</v>
      </c>
      <c r="AQ11" s="76">
        <v>4402</v>
      </c>
      <c r="AR11" s="76">
        <v>356.03974703076904</v>
      </c>
      <c r="AS11" s="140">
        <v>63.077419850531236</v>
      </c>
      <c r="AT11" s="163">
        <v>2.2529627061740145</v>
      </c>
      <c r="AU11" s="107">
        <v>1.7047863933333331</v>
      </c>
      <c r="AV11" s="107">
        <v>2.1096219031428052</v>
      </c>
      <c r="AW11" s="107">
        <v>6.0673710026501535</v>
      </c>
      <c r="AX11" s="77">
        <v>0.55854651799741206</v>
      </c>
      <c r="AY11" s="77">
        <v>0.49933478905465489</v>
      </c>
      <c r="AZ11" s="77">
        <v>0.71926181866284089</v>
      </c>
      <c r="BA11" s="77">
        <v>1.777143125714908</v>
      </c>
      <c r="BB11" s="129">
        <v>0</v>
      </c>
      <c r="BC11" s="129">
        <v>0</v>
      </c>
      <c r="BD11" s="129">
        <v>0</v>
      </c>
      <c r="BE11" s="129">
        <v>1</v>
      </c>
      <c r="BF11" s="95"/>
      <c r="BG11" s="92">
        <v>295.67559396003298</v>
      </c>
      <c r="BH11" s="76">
        <v>276</v>
      </c>
      <c r="BI11" s="164">
        <v>8.0840862126788355</v>
      </c>
      <c r="BJ11" s="163">
        <v>1.0626906133514062</v>
      </c>
      <c r="BK11" s="163">
        <v>0.30362588952897324</v>
      </c>
      <c r="BL11" s="77">
        <v>1.0166045408336157</v>
      </c>
      <c r="BM11" s="77">
        <v>1.0453333333333332</v>
      </c>
      <c r="BN11" s="77">
        <v>0.29866666666666669</v>
      </c>
      <c r="BO11" s="164">
        <v>0</v>
      </c>
      <c r="BP11" s="164">
        <v>529.65258514028756</v>
      </c>
      <c r="BQ11" s="140">
        <v>0</v>
      </c>
      <c r="BR11" s="76">
        <v>17769.318914093263</v>
      </c>
      <c r="BS11" s="76">
        <v>603.75866825661035</v>
      </c>
      <c r="BT11" s="92">
        <v>692</v>
      </c>
      <c r="BU11" s="76">
        <v>5464.8266495015068</v>
      </c>
      <c r="BV11" s="76">
        <v>819</v>
      </c>
      <c r="BW11" s="76">
        <v>0</v>
      </c>
      <c r="BX11" s="76">
        <v>25348.904231851382</v>
      </c>
      <c r="BY11" s="76">
        <v>7424.7364930154326</v>
      </c>
      <c r="BZ11" s="53"/>
      <c r="CA11" s="53"/>
    </row>
    <row r="12" spans="1:79" x14ac:dyDescent="0.25">
      <c r="A12" s="158" t="s">
        <v>91</v>
      </c>
      <c r="B12" s="158" t="s">
        <v>347</v>
      </c>
      <c r="C12" s="158"/>
      <c r="D12" s="159">
        <v>115</v>
      </c>
      <c r="E12" s="54">
        <v>962430</v>
      </c>
      <c r="F12" s="160">
        <v>8368.95652173913</v>
      </c>
      <c r="G12" s="107">
        <v>10.747341828110399</v>
      </c>
      <c r="H12" s="92">
        <v>272.60062502353253</v>
      </c>
      <c r="I12" s="160">
        <v>3816</v>
      </c>
      <c r="J12" s="54">
        <v>154</v>
      </c>
      <c r="K12" s="140"/>
      <c r="L12" s="140"/>
      <c r="M12" s="140"/>
      <c r="N12" s="140">
        <v>0</v>
      </c>
      <c r="O12" s="161" t="s">
        <v>157</v>
      </c>
      <c r="P12" s="161" t="s">
        <v>157</v>
      </c>
      <c r="Q12" s="161" t="s">
        <v>157</v>
      </c>
      <c r="R12" s="140">
        <v>1.4937106918238994</v>
      </c>
      <c r="S12" s="54" t="s">
        <v>157</v>
      </c>
      <c r="T12" s="54" t="s">
        <v>157</v>
      </c>
      <c r="U12" s="54" t="s">
        <v>157</v>
      </c>
      <c r="V12" s="54" t="s">
        <v>157</v>
      </c>
      <c r="W12" s="54">
        <v>970</v>
      </c>
      <c r="X12" s="54">
        <v>77</v>
      </c>
      <c r="Y12" s="54" t="s">
        <v>157</v>
      </c>
      <c r="Z12" s="54" t="s">
        <v>157</v>
      </c>
      <c r="AA12" s="54" t="s">
        <v>157</v>
      </c>
      <c r="AB12" s="54" t="s">
        <v>157</v>
      </c>
      <c r="AC12" s="54"/>
      <c r="AD12" s="53" t="s">
        <v>37</v>
      </c>
      <c r="AE12" s="53" t="s">
        <v>39</v>
      </c>
      <c r="AF12" s="162">
        <v>1.0354305508490531</v>
      </c>
      <c r="AG12" s="162">
        <v>1.0354305508490531</v>
      </c>
      <c r="AH12" s="162" t="s">
        <v>157</v>
      </c>
      <c r="AI12" s="162" t="s">
        <v>157</v>
      </c>
      <c r="AJ12" s="162" t="s">
        <v>157</v>
      </c>
      <c r="AK12" s="76">
        <v>4188</v>
      </c>
      <c r="AL12" s="76">
        <v>0</v>
      </c>
      <c r="AM12" s="76">
        <v>89785.463971550416</v>
      </c>
      <c r="AN12" s="96">
        <v>93.290383686658174</v>
      </c>
      <c r="AO12" s="76">
        <v>313091.36379729601</v>
      </c>
      <c r="AP12" s="76">
        <v>96238.071910795494</v>
      </c>
      <c r="AQ12" s="76">
        <v>888</v>
      </c>
      <c r="AR12" s="76">
        <v>325.31338777604191</v>
      </c>
      <c r="AS12" s="140">
        <v>99.994879534922532</v>
      </c>
      <c r="AT12" s="163">
        <v>0.54867511083948317</v>
      </c>
      <c r="AU12" s="107">
        <v>0.46484038000795347</v>
      </c>
      <c r="AV12" s="107">
        <v>0.54903021338689173</v>
      </c>
      <c r="AW12" s="107">
        <v>1.5625457042343283</v>
      </c>
      <c r="AX12" s="77">
        <v>0.51766839039394363</v>
      </c>
      <c r="AY12" s="77">
        <v>0.48298617043104791</v>
      </c>
      <c r="AZ12" s="77">
        <v>0.62288762326562119</v>
      </c>
      <c r="BA12" s="77">
        <v>1.6235421840906126</v>
      </c>
      <c r="BB12" s="129">
        <v>0</v>
      </c>
      <c r="BC12" s="129">
        <v>0</v>
      </c>
      <c r="BD12" s="129">
        <v>0</v>
      </c>
      <c r="BE12" s="129">
        <v>5</v>
      </c>
      <c r="BF12" s="95"/>
      <c r="BG12" s="92">
        <v>220.42026188108966</v>
      </c>
      <c r="BH12" s="76">
        <v>66</v>
      </c>
      <c r="BI12" s="164">
        <v>6.8576415947133817</v>
      </c>
      <c r="BJ12" s="163">
        <v>1.1139801950374639</v>
      </c>
      <c r="BK12" s="163">
        <v>0.31828005572498974</v>
      </c>
      <c r="BL12" s="77">
        <v>1.0354305508490531</v>
      </c>
      <c r="BM12" s="77">
        <v>1.0758618181818183</v>
      </c>
      <c r="BN12" s="77">
        <v>0.307389090909091</v>
      </c>
      <c r="BO12" s="164">
        <v>0</v>
      </c>
      <c r="BP12" s="164">
        <v>149.2060785258407</v>
      </c>
      <c r="BQ12" s="140">
        <v>0</v>
      </c>
      <c r="BR12" s="76">
        <v>4576.8348408253769</v>
      </c>
      <c r="BS12" s="76">
        <v>269.81011463074032</v>
      </c>
      <c r="BT12" s="92">
        <v>160</v>
      </c>
      <c r="BU12" s="76">
        <v>2420.0740970752872</v>
      </c>
      <c r="BV12" s="76">
        <v>0</v>
      </c>
      <c r="BW12" s="76">
        <v>0</v>
      </c>
      <c r="BX12" s="76">
        <v>7426.7190525314036</v>
      </c>
      <c r="BY12" s="76">
        <v>7716.6329525590472</v>
      </c>
      <c r="BZ12" s="53"/>
      <c r="CA12" s="53"/>
    </row>
    <row r="13" spans="1:79" x14ac:dyDescent="0.25">
      <c r="A13" s="168" t="s">
        <v>80</v>
      </c>
      <c r="B13" s="168" t="s">
        <v>350</v>
      </c>
      <c r="C13" s="168"/>
      <c r="D13" s="159">
        <v>692.524</v>
      </c>
      <c r="E13" s="54">
        <v>4515531</v>
      </c>
      <c r="F13" s="160">
        <v>6520.3964050343384</v>
      </c>
      <c r="G13" s="107">
        <v>73.822313432835799</v>
      </c>
      <c r="H13" s="92">
        <v>225.97014925373134</v>
      </c>
      <c r="I13" s="160">
        <v>10439</v>
      </c>
      <c r="J13" s="54">
        <v>1823</v>
      </c>
      <c r="K13" s="140"/>
      <c r="L13" s="140"/>
      <c r="M13" s="140">
        <f>32.2/2</f>
        <v>16.100000000000001</v>
      </c>
      <c r="N13" s="140">
        <v>0.15327138614809849</v>
      </c>
      <c r="O13" s="161" t="s">
        <v>157</v>
      </c>
      <c r="P13" s="161">
        <v>72</v>
      </c>
      <c r="Q13" s="161" t="s">
        <v>157</v>
      </c>
      <c r="R13" s="140">
        <v>0.68972123766644311</v>
      </c>
      <c r="S13" s="54" t="s">
        <v>157</v>
      </c>
      <c r="T13" s="54" t="s">
        <v>157</v>
      </c>
      <c r="U13" s="54" t="s">
        <v>157</v>
      </c>
      <c r="V13" s="54" t="s">
        <v>157</v>
      </c>
      <c r="W13" s="54">
        <v>5247</v>
      </c>
      <c r="X13" s="54">
        <v>41</v>
      </c>
      <c r="Y13" s="54" t="s">
        <v>157</v>
      </c>
      <c r="Z13" s="54">
        <v>48</v>
      </c>
      <c r="AA13" s="54" t="s">
        <v>157</v>
      </c>
      <c r="AB13" s="54" t="s">
        <v>157</v>
      </c>
      <c r="AC13" s="54"/>
      <c r="AD13" s="53" t="s">
        <v>305</v>
      </c>
      <c r="AE13" s="53" t="s">
        <v>306</v>
      </c>
      <c r="AF13" s="162">
        <v>0.74626865671641784</v>
      </c>
      <c r="AG13" s="162" t="s">
        <v>157</v>
      </c>
      <c r="AH13" s="162">
        <v>0.52238805970149249</v>
      </c>
      <c r="AI13" s="162" t="s">
        <v>157</v>
      </c>
      <c r="AJ13" s="162" t="s">
        <v>157</v>
      </c>
      <c r="AK13" s="76">
        <v>10658</v>
      </c>
      <c r="AL13" s="76">
        <v>96</v>
      </c>
      <c r="AM13" s="76">
        <v>362015</v>
      </c>
      <c r="AN13" s="96">
        <v>80.171080654744699</v>
      </c>
      <c r="AO13" s="76">
        <v>1854252</v>
      </c>
      <c r="AP13" s="76">
        <v>159233</v>
      </c>
      <c r="AQ13" s="76">
        <v>12747</v>
      </c>
      <c r="AR13" s="76">
        <v>401.93466002878193</v>
      </c>
      <c r="AS13" s="140">
        <v>35.263405344797768</v>
      </c>
      <c r="AT13" s="163">
        <v>3.3854267886245073</v>
      </c>
      <c r="AU13" s="107">
        <v>3.1557797047124545</v>
      </c>
      <c r="AV13" s="107">
        <v>3.8461891385849025</v>
      </c>
      <c r="AW13" s="107">
        <v>10.387395631921864</v>
      </c>
      <c r="AX13" s="77">
        <v>0.69241924621660189</v>
      </c>
      <c r="AY13" s="77">
        <v>0.69887233743106947</v>
      </c>
      <c r="AZ13" s="77">
        <v>0.90110672607977038</v>
      </c>
      <c r="BA13" s="77">
        <v>2.2923983097274419</v>
      </c>
      <c r="BB13" s="129" t="s">
        <v>157</v>
      </c>
      <c r="BC13" s="129" t="s">
        <v>157</v>
      </c>
      <c r="BD13" s="129" t="s">
        <v>157</v>
      </c>
      <c r="BE13" s="129">
        <v>65</v>
      </c>
      <c r="BF13" s="95"/>
      <c r="BG13" s="92">
        <v>359.07149491832314</v>
      </c>
      <c r="BH13" s="76">
        <v>244</v>
      </c>
      <c r="BI13" s="164">
        <v>5.289036066673936</v>
      </c>
      <c r="BJ13" s="163">
        <v>0.61749180924645064</v>
      </c>
      <c r="BK13" s="163">
        <v>0.28355223880597019</v>
      </c>
      <c r="BL13" s="77">
        <v>0.74626865671641784</v>
      </c>
      <c r="BM13" s="77">
        <v>0.82743902439024397</v>
      </c>
      <c r="BN13" s="77">
        <v>0.37996000000000008</v>
      </c>
      <c r="BO13" s="164">
        <v>0</v>
      </c>
      <c r="BP13" s="164">
        <v>714.6754502392763</v>
      </c>
      <c r="BQ13" s="140">
        <v>0</v>
      </c>
      <c r="BR13" s="76">
        <v>22703.959645253726</v>
      </c>
      <c r="BS13" s="76">
        <v>299.43625682352052</v>
      </c>
      <c r="BT13" s="92">
        <v>1719</v>
      </c>
      <c r="BU13" s="76">
        <v>9552.7563788325442</v>
      </c>
      <c r="BV13" s="76">
        <v>161</v>
      </c>
      <c r="BW13" s="76">
        <v>680</v>
      </c>
      <c r="BX13" s="76">
        <v>35116.152280909788</v>
      </c>
      <c r="BY13" s="76">
        <v>7776.7492418742759</v>
      </c>
      <c r="BZ13" s="53"/>
      <c r="CA13" s="53"/>
    </row>
    <row r="14" spans="1:79" x14ac:dyDescent="0.25">
      <c r="A14" s="168" t="s">
        <v>93</v>
      </c>
      <c r="B14" s="168" t="s">
        <v>350</v>
      </c>
      <c r="C14" s="168"/>
      <c r="D14" s="159">
        <v>250.2483034</v>
      </c>
      <c r="E14" s="54">
        <v>1493064</v>
      </c>
      <c r="F14" s="160">
        <v>5966.3301597432528</v>
      </c>
      <c r="G14" s="107">
        <v>45.927985074626903</v>
      </c>
      <c r="H14" s="92">
        <v>214.15298507462686</v>
      </c>
      <c r="I14" s="160">
        <v>2665</v>
      </c>
      <c r="J14" s="54">
        <v>572</v>
      </c>
      <c r="K14" s="140"/>
      <c r="L14" s="140"/>
      <c r="M14" s="140">
        <v>15</v>
      </c>
      <c r="N14" s="140">
        <v>0.56285178236397748</v>
      </c>
      <c r="O14" s="161" t="s">
        <v>157</v>
      </c>
      <c r="P14" s="161">
        <v>101</v>
      </c>
      <c r="Q14" s="161" t="s">
        <v>157</v>
      </c>
      <c r="R14" s="140">
        <v>3.7898686679174483</v>
      </c>
      <c r="S14" s="54" t="s">
        <v>157</v>
      </c>
      <c r="T14" s="54" t="s">
        <v>157</v>
      </c>
      <c r="U14" s="54" t="s">
        <v>157</v>
      </c>
      <c r="V14" s="54" t="s">
        <v>157</v>
      </c>
      <c r="W14" s="54">
        <v>1566</v>
      </c>
      <c r="X14" s="54">
        <v>103</v>
      </c>
      <c r="Y14" s="54" t="s">
        <v>157</v>
      </c>
      <c r="Z14" s="54" t="s">
        <v>157</v>
      </c>
      <c r="AA14" s="54" t="s">
        <v>157</v>
      </c>
      <c r="AB14" s="54" t="s">
        <v>157</v>
      </c>
      <c r="AC14" s="54"/>
      <c r="AD14" s="53" t="s">
        <v>37</v>
      </c>
      <c r="AE14" s="53" t="s">
        <v>39</v>
      </c>
      <c r="AF14" s="162">
        <v>0.59701492537313428</v>
      </c>
      <c r="AG14" s="162" t="s">
        <v>157</v>
      </c>
      <c r="AH14" s="162" t="s">
        <v>157</v>
      </c>
      <c r="AI14" s="162" t="s">
        <v>157</v>
      </c>
      <c r="AJ14" s="162" t="s">
        <v>157</v>
      </c>
      <c r="AK14" s="76">
        <v>6676</v>
      </c>
      <c r="AL14" s="76">
        <v>0</v>
      </c>
      <c r="AM14" s="76">
        <v>110440</v>
      </c>
      <c r="AN14" s="96">
        <v>73.968697925875915</v>
      </c>
      <c r="AO14" s="76">
        <v>427166</v>
      </c>
      <c r="AP14" s="76">
        <v>31365</v>
      </c>
      <c r="AQ14" s="76">
        <v>4200</v>
      </c>
      <c r="AR14" s="76">
        <v>255.69508567843903</v>
      </c>
      <c r="AS14" s="140">
        <v>21.007137001494911</v>
      </c>
      <c r="AT14" s="163">
        <v>0.92774960000000006</v>
      </c>
      <c r="AU14" s="107">
        <v>0.99370800000000004</v>
      </c>
      <c r="AV14" s="107">
        <v>0.88</v>
      </c>
      <c r="AW14" s="107">
        <v>2.8014576</v>
      </c>
      <c r="AX14" s="77">
        <v>0.52090841383892461</v>
      </c>
      <c r="AY14" s="77">
        <v>0.66554950089212517</v>
      </c>
      <c r="AZ14" s="77">
        <v>0.5893920153456248</v>
      </c>
      <c r="BA14" s="77">
        <v>1.7758499300766748</v>
      </c>
      <c r="BB14" s="129" t="s">
        <v>157</v>
      </c>
      <c r="BC14" s="129" t="s">
        <v>157</v>
      </c>
      <c r="BD14" s="129" t="s">
        <v>157</v>
      </c>
      <c r="BE14" s="129" t="s">
        <v>157</v>
      </c>
      <c r="BF14" s="95"/>
      <c r="BG14" s="92">
        <v>178.16954603407731</v>
      </c>
      <c r="BH14" s="76" t="s">
        <v>207</v>
      </c>
      <c r="BI14" s="164" t="s">
        <v>207</v>
      </c>
      <c r="BJ14" s="163">
        <v>0.61749180924645064</v>
      </c>
      <c r="BK14" s="163">
        <v>0.28355223880597019</v>
      </c>
      <c r="BL14" s="77">
        <v>0.59701492537313428</v>
      </c>
      <c r="BM14" s="77">
        <v>1.034298780487805</v>
      </c>
      <c r="BN14" s="77">
        <v>0.47495000000000009</v>
      </c>
      <c r="BO14" s="164">
        <v>0</v>
      </c>
      <c r="BP14" s="164">
        <v>183.91013731343281</v>
      </c>
      <c r="BQ14" s="140">
        <v>0</v>
      </c>
      <c r="BR14" s="76">
        <v>5230.3352650149245</v>
      </c>
      <c r="BS14" s="76">
        <v>58.98160679802379</v>
      </c>
      <c r="BT14" s="92">
        <v>565</v>
      </c>
      <c r="BU14" s="76">
        <v>1648.5330313669635</v>
      </c>
      <c r="BV14" s="76">
        <v>150</v>
      </c>
      <c r="BW14" s="76">
        <v>0</v>
      </c>
      <c r="BX14" s="76">
        <v>7652.849903179912</v>
      </c>
      <c r="BY14" s="76">
        <v>5125.6007131508841</v>
      </c>
      <c r="BZ14" s="53"/>
      <c r="CA14" s="53"/>
    </row>
    <row r="15" spans="1:79" x14ac:dyDescent="0.25">
      <c r="A15" s="168" t="s">
        <v>107</v>
      </c>
      <c r="B15" s="168" t="s">
        <v>351</v>
      </c>
      <c r="C15" s="168"/>
      <c r="D15" s="159">
        <v>798.6</v>
      </c>
      <c r="E15" s="54">
        <v>9752000</v>
      </c>
      <c r="F15" s="160">
        <v>12211</v>
      </c>
      <c r="G15" s="107">
        <v>67.723247232472303</v>
      </c>
      <c r="H15" s="92">
        <v>251.59342502515935</v>
      </c>
      <c r="I15" s="160">
        <v>13517.039845999934</v>
      </c>
      <c r="J15" s="54">
        <v>1336</v>
      </c>
      <c r="K15" s="140"/>
      <c r="L15" s="140">
        <v>7.4</v>
      </c>
      <c r="M15" s="140">
        <v>26</v>
      </c>
      <c r="N15" s="140">
        <v>0.25153436245925948</v>
      </c>
      <c r="O15" s="161">
        <v>43.67</v>
      </c>
      <c r="P15" s="161">
        <v>95.93</v>
      </c>
      <c r="Q15" s="161">
        <v>25.4</v>
      </c>
      <c r="R15" s="140">
        <v>1.2206814648758182</v>
      </c>
      <c r="S15" s="54">
        <v>2523</v>
      </c>
      <c r="T15" s="54" t="s">
        <v>157</v>
      </c>
      <c r="U15" s="54">
        <v>51733</v>
      </c>
      <c r="V15" s="54">
        <v>18453</v>
      </c>
      <c r="W15" s="54">
        <v>3120</v>
      </c>
      <c r="X15" s="54">
        <v>288</v>
      </c>
      <c r="Y15" s="54" t="s">
        <v>157</v>
      </c>
      <c r="Z15" s="54" t="s">
        <v>157</v>
      </c>
      <c r="AA15" s="54">
        <v>125</v>
      </c>
      <c r="AB15" s="54" t="s">
        <v>157</v>
      </c>
      <c r="AC15" s="54"/>
      <c r="AD15" s="53" t="s">
        <v>178</v>
      </c>
      <c r="AE15" s="53" t="s">
        <v>47</v>
      </c>
      <c r="AF15" s="162">
        <v>0.50318685005031871</v>
      </c>
      <c r="AG15" s="162">
        <v>0.33545790003354581</v>
      </c>
      <c r="AH15" s="53"/>
      <c r="AI15" s="211">
        <v>0.50318685005031871</v>
      </c>
      <c r="AJ15" s="162" t="s">
        <v>157</v>
      </c>
      <c r="AK15" s="76">
        <v>39434.195870316151</v>
      </c>
      <c r="AL15" s="76">
        <v>875</v>
      </c>
      <c r="AM15" s="76">
        <v>1872853.058407299</v>
      </c>
      <c r="AN15" s="96">
        <v>192.0480986881972</v>
      </c>
      <c r="AO15" s="76">
        <v>1191113</v>
      </c>
      <c r="AP15" s="76">
        <v>36372</v>
      </c>
      <c r="AQ15" s="76">
        <v>89172</v>
      </c>
      <c r="AR15" s="76">
        <v>122.14038146021329</v>
      </c>
      <c r="AS15" s="140">
        <v>3.7296964725184578</v>
      </c>
      <c r="AT15" s="163">
        <v>5.5010000000000003</v>
      </c>
      <c r="AU15" s="107">
        <v>11.345000000000001</v>
      </c>
      <c r="AV15" s="107">
        <v>5.4160000000000004</v>
      </c>
      <c r="AW15" s="107">
        <v>22.262</v>
      </c>
      <c r="AX15" s="77">
        <v>0.42032403609515995</v>
      </c>
      <c r="AY15" s="77">
        <v>1.2992206726825266</v>
      </c>
      <c r="AZ15" s="77">
        <v>0.56326907301066453</v>
      </c>
      <c r="BA15" s="77">
        <v>2.2828137817883509</v>
      </c>
      <c r="BB15" s="129">
        <v>0</v>
      </c>
      <c r="BC15" s="129">
        <v>0</v>
      </c>
      <c r="BD15" s="129">
        <v>0</v>
      </c>
      <c r="BE15" s="129">
        <v>6</v>
      </c>
      <c r="BF15" s="95"/>
      <c r="BG15" s="92">
        <v>568.66078153899537</v>
      </c>
      <c r="BH15" s="76">
        <v>474</v>
      </c>
      <c r="BI15" s="164">
        <v>4.8605414273995082</v>
      </c>
      <c r="BJ15" s="163">
        <v>0.58357250239169056</v>
      </c>
      <c r="BK15" s="163">
        <v>0.16673500068334018</v>
      </c>
      <c r="BL15" s="77">
        <v>0.50318685005031871</v>
      </c>
      <c r="BM15" s="77">
        <v>1.1597530864197529</v>
      </c>
      <c r="BN15" s="77">
        <v>0.33135802469135806</v>
      </c>
      <c r="BO15" s="164">
        <v>0</v>
      </c>
      <c r="BP15" s="164">
        <v>677.38879570613881</v>
      </c>
      <c r="BQ15" s="140">
        <v>0</v>
      </c>
      <c r="BR15" s="76">
        <v>19717.734947601475</v>
      </c>
      <c r="BS15" s="76">
        <v>61.765292988929886</v>
      </c>
      <c r="BT15" s="92">
        <v>3302</v>
      </c>
      <c r="BU15" s="76">
        <v>8989.7294491737848</v>
      </c>
      <c r="BV15" s="76">
        <v>297</v>
      </c>
      <c r="BW15" s="76">
        <v>1760</v>
      </c>
      <c r="BX15" s="76">
        <v>34128.229689764194</v>
      </c>
      <c r="BY15" s="76">
        <v>3499.6133808207746</v>
      </c>
      <c r="BZ15" s="53"/>
      <c r="CA15" s="53"/>
    </row>
    <row r="16" spans="1:79" x14ac:dyDescent="0.25">
      <c r="A16" s="168" t="s">
        <v>340</v>
      </c>
      <c r="B16" s="168" t="s">
        <v>347</v>
      </c>
      <c r="C16" s="168"/>
      <c r="D16" s="159">
        <v>1012.6599999999738</v>
      </c>
      <c r="E16" s="54">
        <v>2360491</v>
      </c>
      <c r="F16" s="160">
        <v>2330.9807832836896</v>
      </c>
      <c r="G16" s="107">
        <v>25.176917279672402</v>
      </c>
      <c r="H16" s="92">
        <v>272.60062502353253</v>
      </c>
      <c r="I16" s="160">
        <v>4855.1695969999973</v>
      </c>
      <c r="J16" s="54">
        <v>676</v>
      </c>
      <c r="K16" s="140"/>
      <c r="L16" s="140"/>
      <c r="M16" s="140"/>
      <c r="N16" s="140">
        <v>0</v>
      </c>
      <c r="O16" s="161" t="s">
        <v>157</v>
      </c>
      <c r="P16" s="161" t="s">
        <v>157</v>
      </c>
      <c r="Q16" s="161" t="s">
        <v>157</v>
      </c>
      <c r="R16" s="140">
        <v>0.12357961715091048</v>
      </c>
      <c r="S16" s="54" t="s">
        <v>157</v>
      </c>
      <c r="T16" s="54" t="s">
        <v>157</v>
      </c>
      <c r="U16" s="54" t="s">
        <v>157</v>
      </c>
      <c r="V16" s="54">
        <v>16</v>
      </c>
      <c r="W16" s="54">
        <v>2087</v>
      </c>
      <c r="X16" s="54">
        <v>218</v>
      </c>
      <c r="Y16" s="54" t="s">
        <v>157</v>
      </c>
      <c r="Z16" s="54" t="s">
        <v>157</v>
      </c>
      <c r="AA16" s="54" t="s">
        <v>157</v>
      </c>
      <c r="AB16" s="54" t="s">
        <v>157</v>
      </c>
      <c r="AC16" s="54"/>
      <c r="AD16" s="53" t="s">
        <v>37</v>
      </c>
      <c r="AE16" s="53" t="s">
        <v>39</v>
      </c>
      <c r="AF16" s="162">
        <v>1.0354305508490531</v>
      </c>
      <c r="AG16" s="162">
        <v>1.0354305508490531</v>
      </c>
      <c r="AH16" s="162" t="s">
        <v>157</v>
      </c>
      <c r="AI16" s="162" t="s">
        <v>157</v>
      </c>
      <c r="AJ16" s="162" t="s">
        <v>157</v>
      </c>
      <c r="AK16" s="76">
        <v>12100</v>
      </c>
      <c r="AL16" s="76">
        <v>0</v>
      </c>
      <c r="AM16" s="76">
        <v>201612.23999321141</v>
      </c>
      <c r="AN16" s="96">
        <v>85.41114539018001</v>
      </c>
      <c r="AO16" s="76">
        <v>268970.2562825355</v>
      </c>
      <c r="AP16" s="76">
        <v>133318.95888735901</v>
      </c>
      <c r="AQ16" s="76">
        <v>4047</v>
      </c>
      <c r="AR16" s="76">
        <v>113.94674086134431</v>
      </c>
      <c r="AS16" s="140">
        <v>56.479333701064313</v>
      </c>
      <c r="AT16" s="163">
        <v>0.68520332748000012</v>
      </c>
      <c r="AU16" s="107">
        <v>1.8508845980099999</v>
      </c>
      <c r="AV16" s="107">
        <v>1.2534207209999999</v>
      </c>
      <c r="AW16" s="107">
        <v>3.7895086464899999</v>
      </c>
      <c r="AX16" s="77">
        <v>0.27258000000000004</v>
      </c>
      <c r="AY16" s="77">
        <v>0.78410999999999997</v>
      </c>
      <c r="AZ16" s="77">
        <v>0.54869999999999997</v>
      </c>
      <c r="BA16" s="77">
        <v>1.6053900000000001</v>
      </c>
      <c r="BB16" s="129">
        <v>0</v>
      </c>
      <c r="BC16" s="129">
        <v>0</v>
      </c>
      <c r="BD16" s="129">
        <v>0</v>
      </c>
      <c r="BE16" s="129">
        <v>1.3</v>
      </c>
      <c r="BF16" s="95"/>
      <c r="BG16" s="92">
        <v>260.85855321059006</v>
      </c>
      <c r="BH16" s="76">
        <v>326</v>
      </c>
      <c r="BI16" s="164">
        <v>13.810685997108228</v>
      </c>
      <c r="BJ16" s="163">
        <v>1.2073346135020144</v>
      </c>
      <c r="BK16" s="163">
        <v>0.34495274671486126</v>
      </c>
      <c r="BL16" s="77">
        <v>1.0354305508490531</v>
      </c>
      <c r="BM16" s="77">
        <v>1.1660218181818183</v>
      </c>
      <c r="BN16" s="77">
        <v>0.33314909090909089</v>
      </c>
      <c r="BO16" s="164">
        <v>0</v>
      </c>
      <c r="BP16" s="164">
        <v>592.54729857019686</v>
      </c>
      <c r="BQ16" s="140">
        <v>0</v>
      </c>
      <c r="BR16" s="76">
        <v>4185.9221499932401</v>
      </c>
      <c r="BS16" s="76">
        <v>373.7689551094827</v>
      </c>
      <c r="BT16" s="92">
        <v>395</v>
      </c>
      <c r="BU16" s="76">
        <v>3267.3537075817299</v>
      </c>
      <c r="BV16" s="76">
        <v>0</v>
      </c>
      <c r="BW16" s="76">
        <v>0</v>
      </c>
      <c r="BX16" s="76">
        <v>8222.0448126844531</v>
      </c>
      <c r="BY16" s="76">
        <v>3483.192612335507</v>
      </c>
      <c r="BZ16" s="53"/>
      <c r="CA16" s="53"/>
    </row>
    <row r="17" spans="1:79" x14ac:dyDescent="0.25">
      <c r="A17" s="168" t="s">
        <v>136</v>
      </c>
      <c r="B17" s="168" t="s">
        <v>346</v>
      </c>
      <c r="C17" s="168"/>
      <c r="D17" s="159">
        <v>172.65299999999999</v>
      </c>
      <c r="E17" s="54">
        <v>3383258</v>
      </c>
      <c r="F17" s="160">
        <v>19595.709312899286</v>
      </c>
      <c r="G17" s="107">
        <v>18.157203882196601</v>
      </c>
      <c r="H17" s="92">
        <v>257.47556907952486</v>
      </c>
      <c r="I17" s="160">
        <v>1802.7180000000001</v>
      </c>
      <c r="J17" s="54">
        <v>618</v>
      </c>
      <c r="K17" s="140"/>
      <c r="L17" s="140"/>
      <c r="M17" s="140">
        <v>12.5</v>
      </c>
      <c r="N17" s="140">
        <v>0.69339741434877777</v>
      </c>
      <c r="O17" s="161" t="s">
        <v>157</v>
      </c>
      <c r="P17" s="161">
        <v>57.21</v>
      </c>
      <c r="Q17" s="161">
        <v>1.2</v>
      </c>
      <c r="R17" s="140">
        <v>3.2401074377689687</v>
      </c>
      <c r="S17" s="54" t="s">
        <v>157</v>
      </c>
      <c r="T17" s="54" t="s">
        <v>157</v>
      </c>
      <c r="U17" s="54" t="s">
        <v>157</v>
      </c>
      <c r="V17" s="54">
        <v>574.17999999999995</v>
      </c>
      <c r="W17" s="54">
        <v>2827.3440000000001</v>
      </c>
      <c r="X17" s="54">
        <v>24.390999999999998</v>
      </c>
      <c r="Y17" s="54" t="s">
        <v>157</v>
      </c>
      <c r="Z17" s="54" t="s">
        <v>157</v>
      </c>
      <c r="AA17" s="54">
        <v>165</v>
      </c>
      <c r="AB17" s="54" t="s">
        <v>157</v>
      </c>
      <c r="AC17" s="54"/>
      <c r="AD17" s="53" t="s">
        <v>37</v>
      </c>
      <c r="AE17" s="53" t="s">
        <v>157</v>
      </c>
      <c r="AF17" s="162">
        <v>0.75654347408107137</v>
      </c>
      <c r="AG17" s="162" t="s">
        <v>157</v>
      </c>
      <c r="AH17" s="162" t="s">
        <v>157</v>
      </c>
      <c r="AI17" s="162">
        <v>0.73146468488501371</v>
      </c>
      <c r="AJ17" s="162" t="s">
        <v>157</v>
      </c>
      <c r="AK17" s="76">
        <v>13129.480000000001</v>
      </c>
      <c r="AL17" s="76">
        <v>1329</v>
      </c>
      <c r="AM17" s="76">
        <v>437187.43214285717</v>
      </c>
      <c r="AN17" s="96">
        <v>129.22083747170839</v>
      </c>
      <c r="AO17" s="76">
        <v>287410</v>
      </c>
      <c r="AP17" s="76">
        <v>301039</v>
      </c>
      <c r="AQ17" s="76">
        <v>25949</v>
      </c>
      <c r="AR17" s="76">
        <v>80.8568388607966</v>
      </c>
      <c r="AS17" s="140">
        <v>88.979025542834748</v>
      </c>
      <c r="AT17" s="163">
        <v>1.8629519999999999</v>
      </c>
      <c r="AU17" s="107">
        <v>2.2638989999999999</v>
      </c>
      <c r="AV17" s="107">
        <v>1.485946</v>
      </c>
      <c r="AW17" s="107">
        <v>5.6127970000000005</v>
      </c>
      <c r="AX17" s="77">
        <v>0.53974600813771811</v>
      </c>
      <c r="AY17" s="77">
        <v>0.66914760860685174</v>
      </c>
      <c r="AZ17" s="77">
        <v>0.45009810070647877</v>
      </c>
      <c r="BA17" s="77">
        <v>1.6589917174510487</v>
      </c>
      <c r="BB17" s="129">
        <v>0</v>
      </c>
      <c r="BC17" s="129" t="s">
        <v>157</v>
      </c>
      <c r="BD17" s="129" t="s">
        <v>157</v>
      </c>
      <c r="BE17" s="167">
        <v>33.43</v>
      </c>
      <c r="BF17" s="95" t="s">
        <v>213</v>
      </c>
      <c r="BG17" s="92">
        <v>339.10775338439731</v>
      </c>
      <c r="BH17" s="76">
        <v>455</v>
      </c>
      <c r="BI17" s="164">
        <v>12.800480735417159</v>
      </c>
      <c r="BJ17" s="163">
        <v>0.68421125350290313</v>
      </c>
      <c r="BK17" s="163">
        <v>0.26027938982677717</v>
      </c>
      <c r="BL17" s="77">
        <v>0.75654347408107137</v>
      </c>
      <c r="BM17" s="77">
        <v>0.90439119091467157</v>
      </c>
      <c r="BN17" s="77">
        <v>0.34403758507456977</v>
      </c>
      <c r="BO17" s="164">
        <v>0</v>
      </c>
      <c r="BP17" s="164">
        <v>491.97897427752184</v>
      </c>
      <c r="BQ17" s="140">
        <v>0</v>
      </c>
      <c r="BR17" s="76">
        <v>4671.9171480400928</v>
      </c>
      <c r="BS17" s="76">
        <v>566.10119333238583</v>
      </c>
      <c r="BT17" s="92">
        <v>618</v>
      </c>
      <c r="BU17" s="76">
        <v>1628.3129414395016</v>
      </c>
      <c r="BV17" s="76">
        <v>125</v>
      </c>
      <c r="BW17" s="76">
        <v>2567</v>
      </c>
      <c r="BX17" s="76">
        <v>10176.331282811982</v>
      </c>
      <c r="BY17" s="76">
        <v>3007.8496179753306</v>
      </c>
      <c r="BZ17" s="53"/>
      <c r="CA17" s="53"/>
    </row>
    <row r="18" spans="1:79" x14ac:dyDescent="0.25">
      <c r="A18" s="168" t="s">
        <v>137</v>
      </c>
      <c r="B18" s="168" t="s">
        <v>346</v>
      </c>
      <c r="C18" s="168"/>
      <c r="D18" s="159">
        <v>51.1</v>
      </c>
      <c r="E18" s="54">
        <v>433586</v>
      </c>
      <c r="F18" s="160">
        <v>8485.04892367906</v>
      </c>
      <c r="G18" s="107">
        <v>1.5538143812709</v>
      </c>
      <c r="H18" s="92">
        <v>257.52508361204013</v>
      </c>
      <c r="I18" s="160">
        <v>714.5</v>
      </c>
      <c r="J18" s="54">
        <v>39</v>
      </c>
      <c r="K18" s="140"/>
      <c r="L18" s="140"/>
      <c r="M18" s="140"/>
      <c r="N18" s="140">
        <v>0</v>
      </c>
      <c r="O18" s="169"/>
      <c r="P18" s="169">
        <v>19</v>
      </c>
      <c r="Q18" s="169"/>
      <c r="R18" s="140">
        <v>2.6592022393282013</v>
      </c>
      <c r="S18" s="54">
        <v>16</v>
      </c>
      <c r="T18" s="54" t="s">
        <v>157</v>
      </c>
      <c r="U18" s="54" t="s">
        <v>157</v>
      </c>
      <c r="V18" s="54">
        <v>151</v>
      </c>
      <c r="W18" s="54">
        <v>119</v>
      </c>
      <c r="X18" s="54" t="s">
        <v>157</v>
      </c>
      <c r="Y18" s="54" t="s">
        <v>157</v>
      </c>
      <c r="Z18" s="54" t="s">
        <v>157</v>
      </c>
      <c r="AA18" s="54" t="s">
        <v>157</v>
      </c>
      <c r="AB18" s="54" t="s">
        <v>157</v>
      </c>
      <c r="AC18" s="54"/>
      <c r="AD18" s="53" t="s">
        <v>37</v>
      </c>
      <c r="AE18" s="53" t="s">
        <v>193</v>
      </c>
      <c r="AF18" s="162">
        <v>0.62709030100334451</v>
      </c>
      <c r="AG18" s="162">
        <v>0.54347826086956519</v>
      </c>
      <c r="AH18" s="162" t="s">
        <v>157</v>
      </c>
      <c r="AI18" s="162" t="s">
        <v>157</v>
      </c>
      <c r="AJ18" s="162" t="s">
        <v>157</v>
      </c>
      <c r="AK18" s="76">
        <v>929</v>
      </c>
      <c r="AL18" s="76">
        <v>0</v>
      </c>
      <c r="AM18" s="76">
        <v>17203.427826126532</v>
      </c>
      <c r="AN18" s="96">
        <v>39.677083268663033</v>
      </c>
      <c r="AO18" s="76">
        <v>19638</v>
      </c>
      <c r="AP18" s="76">
        <v>114318</v>
      </c>
      <c r="AQ18" s="76">
        <v>1909</v>
      </c>
      <c r="AR18" s="76">
        <v>29.409650462754964</v>
      </c>
      <c r="AS18" s="140">
        <v>263.65703689694777</v>
      </c>
      <c r="AT18" s="163">
        <v>0.27257211936340103</v>
      </c>
      <c r="AU18" s="107">
        <v>9.7729487974068829E-2</v>
      </c>
      <c r="AV18" s="107">
        <v>9.8497000000000001E-2</v>
      </c>
      <c r="AW18" s="107">
        <v>0.46879860733746986</v>
      </c>
      <c r="AX18" s="77">
        <v>0.39360851070102493</v>
      </c>
      <c r="AY18" s="77">
        <v>0.36018111279900378</v>
      </c>
      <c r="AZ18" s="77">
        <v>0.32742288644602557</v>
      </c>
      <c r="BA18" s="77">
        <v>1.0812125099460543</v>
      </c>
      <c r="BB18" s="129" t="s">
        <v>157</v>
      </c>
      <c r="BC18" s="129" t="s">
        <v>157</v>
      </c>
      <c r="BD18" s="129" t="s">
        <v>157</v>
      </c>
      <c r="BE18" s="129" t="s">
        <v>157</v>
      </c>
      <c r="BF18" s="95"/>
      <c r="BG18" s="92">
        <v>65.867454640563651</v>
      </c>
      <c r="BH18" s="76">
        <v>103</v>
      </c>
      <c r="BI18" s="164">
        <v>15.425165483571449</v>
      </c>
      <c r="BJ18" s="163">
        <v>0.71386229561501302</v>
      </c>
      <c r="BK18" s="163">
        <v>0.27155888151762125</v>
      </c>
      <c r="BL18" s="77">
        <v>0.62709030100334451</v>
      </c>
      <c r="BM18" s="77">
        <v>1.1383724074074073</v>
      </c>
      <c r="BN18" s="77">
        <v>0.43304589639343333</v>
      </c>
      <c r="BO18" s="164">
        <v>0</v>
      </c>
      <c r="BP18" s="164">
        <v>11.690926594454211</v>
      </c>
      <c r="BQ18" s="140">
        <v>0</v>
      </c>
      <c r="BR18" s="76">
        <v>304.01134615384609</v>
      </c>
      <c r="BS18" s="76">
        <v>215.01533528428092</v>
      </c>
      <c r="BT18" s="92">
        <v>41</v>
      </c>
      <c r="BU18" s="76">
        <v>303.49103375178026</v>
      </c>
      <c r="BV18" s="76">
        <v>0</v>
      </c>
      <c r="BW18" s="76">
        <v>0</v>
      </c>
      <c r="BX18" s="76">
        <v>863.51771518990734</v>
      </c>
      <c r="BY18" s="76">
        <v>1991.5719492555279</v>
      </c>
      <c r="BZ18" s="53"/>
      <c r="CA18" s="53"/>
    </row>
    <row r="19" spans="1:79" x14ac:dyDescent="0.25">
      <c r="A19" s="168" t="s">
        <v>100</v>
      </c>
      <c r="B19" s="168" t="s">
        <v>352</v>
      </c>
      <c r="C19" s="168"/>
      <c r="D19" s="159">
        <v>579</v>
      </c>
      <c r="E19" s="54">
        <v>1807565</v>
      </c>
      <c r="F19" s="160">
        <v>3121.8739205526772</v>
      </c>
      <c r="G19" s="107">
        <v>25.600228886665199</v>
      </c>
      <c r="H19" s="92">
        <v>371.63002903359603</v>
      </c>
      <c r="I19" s="160">
        <v>6846.2944529999959</v>
      </c>
      <c r="J19" s="54">
        <v>641</v>
      </c>
      <c r="K19" s="140">
        <v>59</v>
      </c>
      <c r="L19" s="140"/>
      <c r="M19" s="140">
        <v>6</v>
      </c>
      <c r="N19" s="140">
        <v>0.9494187030111958</v>
      </c>
      <c r="O19" s="169">
        <v>8.0090000000000003</v>
      </c>
      <c r="P19" s="169">
        <v>9.7789999999999999</v>
      </c>
      <c r="Q19" s="169">
        <v>15.010999999999999</v>
      </c>
      <c r="R19" s="140">
        <v>0.48201257229799171</v>
      </c>
      <c r="S19" s="54" t="s">
        <v>157</v>
      </c>
      <c r="T19" s="54" t="s">
        <v>157</v>
      </c>
      <c r="U19" s="54" t="s">
        <v>157</v>
      </c>
      <c r="V19" s="54" t="s">
        <v>157</v>
      </c>
      <c r="W19" s="54">
        <v>1528</v>
      </c>
      <c r="X19" s="54" t="s">
        <v>157</v>
      </c>
      <c r="Y19" s="54" t="s">
        <v>157</v>
      </c>
      <c r="Z19" s="54">
        <v>13</v>
      </c>
      <c r="AA19" s="54" t="s">
        <v>157</v>
      </c>
      <c r="AB19" s="54" t="s">
        <v>157</v>
      </c>
      <c r="AC19" s="54"/>
      <c r="AD19" s="53" t="s">
        <v>42</v>
      </c>
      <c r="AE19" s="53" t="s">
        <v>193</v>
      </c>
      <c r="AF19" s="162">
        <v>0.91939720724457352</v>
      </c>
      <c r="AG19" s="162" t="s">
        <v>157</v>
      </c>
      <c r="AH19" s="162">
        <v>1.0783907092492742</v>
      </c>
      <c r="AI19" s="162" t="s">
        <v>157</v>
      </c>
      <c r="AJ19" s="162" t="s">
        <v>157</v>
      </c>
      <c r="AK19" s="76">
        <v>6112</v>
      </c>
      <c r="AL19" s="76">
        <v>0</v>
      </c>
      <c r="AM19" s="76">
        <v>123280</v>
      </c>
      <c r="AN19" s="96">
        <v>68.20224998824385</v>
      </c>
      <c r="AO19" s="76">
        <v>441000</v>
      </c>
      <c r="AP19" s="76">
        <v>185012</v>
      </c>
      <c r="AQ19" s="76">
        <v>2975</v>
      </c>
      <c r="AR19" s="76">
        <v>235.02338775821264</v>
      </c>
      <c r="AS19" s="140">
        <v>102.35427218384955</v>
      </c>
      <c r="AT19" s="163">
        <v>1.4540610018188567</v>
      </c>
      <c r="AU19" s="107">
        <v>0.9984366733333333</v>
      </c>
      <c r="AV19" s="107">
        <v>0.289582480664338</v>
      </c>
      <c r="AW19" s="107">
        <v>2.7420801558165278</v>
      </c>
      <c r="AX19" s="77">
        <v>0.74338888193417352</v>
      </c>
      <c r="AY19" s="77">
        <v>0.5523655709937586</v>
      </c>
      <c r="AZ19" s="77">
        <v>0.2212477881071222</v>
      </c>
      <c r="BA19" s="77">
        <v>1.5170022410350543</v>
      </c>
      <c r="BB19" s="129" t="s">
        <v>157</v>
      </c>
      <c r="BC19" s="129" t="s">
        <v>157</v>
      </c>
      <c r="BD19" s="129" t="s">
        <v>157</v>
      </c>
      <c r="BE19" s="129" t="s">
        <v>157</v>
      </c>
      <c r="BF19" s="95"/>
      <c r="BG19" s="92">
        <v>507.60632895870094</v>
      </c>
      <c r="BH19" s="76">
        <v>103</v>
      </c>
      <c r="BI19" s="164">
        <v>5.4892083762122228</v>
      </c>
      <c r="BJ19" s="163">
        <v>1.2128550594720438</v>
      </c>
      <c r="BK19" s="163">
        <v>0.48514202378881749</v>
      </c>
      <c r="BL19" s="77">
        <v>0.91939720724457352</v>
      </c>
      <c r="BM19" s="77">
        <v>1.3191850594227508</v>
      </c>
      <c r="BN19" s="77">
        <v>0.52767402376910022</v>
      </c>
      <c r="BO19" s="164">
        <v>88.9</v>
      </c>
      <c r="BP19" s="164">
        <v>284.6215198562146</v>
      </c>
      <c r="BQ19" s="140">
        <v>31.23446183721828</v>
      </c>
      <c r="BR19" s="76">
        <v>10955.674800000003</v>
      </c>
      <c r="BS19" s="76">
        <v>296.01919999999996</v>
      </c>
      <c r="BT19" s="92">
        <v>284</v>
      </c>
      <c r="BU19" s="76">
        <v>1474.2522854493061</v>
      </c>
      <c r="BV19" s="76">
        <v>178</v>
      </c>
      <c r="BW19" s="76">
        <v>600</v>
      </c>
      <c r="BX19" s="76">
        <v>13787.946285449309</v>
      </c>
      <c r="BY19" s="76">
        <v>7627.911740628585</v>
      </c>
      <c r="BZ19" s="53"/>
      <c r="CA19" s="53"/>
    </row>
    <row r="20" spans="1:79" x14ac:dyDescent="0.25">
      <c r="A20" s="168" t="s">
        <v>353</v>
      </c>
      <c r="B20" s="168" t="s">
        <v>97</v>
      </c>
      <c r="C20" s="168"/>
      <c r="D20" s="159">
        <v>287</v>
      </c>
      <c r="E20" s="54">
        <v>1771384</v>
      </c>
      <c r="F20" s="160">
        <v>6172.0696864111496</v>
      </c>
      <c r="G20" s="107">
        <v>46.21</v>
      </c>
      <c r="H20" s="92">
        <v>496</v>
      </c>
      <c r="I20" s="160">
        <v>2050.2200000000003</v>
      </c>
      <c r="J20" s="54">
        <v>180</v>
      </c>
      <c r="K20" s="140">
        <v>3.5</v>
      </c>
      <c r="L20" s="140"/>
      <c r="M20" s="140"/>
      <c r="N20" s="140">
        <v>0.1707133868560447</v>
      </c>
      <c r="O20" s="169">
        <v>0</v>
      </c>
      <c r="P20" s="169">
        <v>7.6</v>
      </c>
      <c r="Q20" s="169">
        <v>0</v>
      </c>
      <c r="R20" s="140">
        <v>0.37069192574455417</v>
      </c>
      <c r="S20" s="54" t="s">
        <v>157</v>
      </c>
      <c r="T20" s="54"/>
      <c r="U20" s="54" t="s">
        <v>157</v>
      </c>
      <c r="V20" s="54">
        <v>1753</v>
      </c>
      <c r="W20" s="54">
        <v>1236</v>
      </c>
      <c r="X20" s="54" t="s">
        <v>157</v>
      </c>
      <c r="Y20" s="54" t="s">
        <v>157</v>
      </c>
      <c r="Z20" s="54" t="s">
        <v>157</v>
      </c>
      <c r="AA20" s="54">
        <v>60</v>
      </c>
      <c r="AB20" s="54" t="s">
        <v>157</v>
      </c>
      <c r="AC20" s="54"/>
      <c r="AD20" s="53" t="s">
        <v>49</v>
      </c>
      <c r="AE20" s="53" t="s">
        <v>157</v>
      </c>
      <c r="AF20" s="162">
        <v>0.25</v>
      </c>
      <c r="AG20" s="162" t="s">
        <v>157</v>
      </c>
      <c r="AH20" s="162" t="s">
        <v>157</v>
      </c>
      <c r="AI20" s="162">
        <v>0.35</v>
      </c>
      <c r="AJ20" s="162" t="s">
        <v>157</v>
      </c>
      <c r="AK20" s="76">
        <v>8759</v>
      </c>
      <c r="AL20" s="76">
        <v>1800</v>
      </c>
      <c r="AM20" s="76">
        <v>200540</v>
      </c>
      <c r="AN20" s="96">
        <v>113.21091304877994</v>
      </c>
      <c r="AO20" s="76">
        <v>414963</v>
      </c>
      <c r="AP20" s="76">
        <v>15430</v>
      </c>
      <c r="AQ20" s="76">
        <v>44399</v>
      </c>
      <c r="AR20" s="76">
        <v>234.25920071537286</v>
      </c>
      <c r="AS20" s="140">
        <v>8.7107030434959327</v>
      </c>
      <c r="AT20" s="163">
        <v>1.029234</v>
      </c>
      <c r="AU20" s="107">
        <v>0.65988400000000003</v>
      </c>
      <c r="AV20" s="107">
        <v>0.183281</v>
      </c>
      <c r="AW20" s="107">
        <v>1.8723990000000001</v>
      </c>
      <c r="AX20" s="77">
        <v>0.57900658468180821</v>
      </c>
      <c r="AY20" s="77">
        <v>0.57403758868771548</v>
      </c>
      <c r="AZ20" s="77">
        <v>0.10549491245263591</v>
      </c>
      <c r="BA20" s="77">
        <v>1.2585390858221595</v>
      </c>
      <c r="BB20" s="129" t="s">
        <v>157</v>
      </c>
      <c r="BC20" s="129" t="s">
        <v>157</v>
      </c>
      <c r="BD20" s="129">
        <v>30</v>
      </c>
      <c r="BE20" s="129" t="s">
        <v>157</v>
      </c>
      <c r="BF20" s="95"/>
      <c r="BG20" s="92">
        <v>751.75986648285198</v>
      </c>
      <c r="BH20" s="76">
        <v>58</v>
      </c>
      <c r="BI20" s="164">
        <v>3.2742759333944531</v>
      </c>
      <c r="BJ20" s="163">
        <v>0.53483146067415732</v>
      </c>
      <c r="BK20" s="163">
        <v>0.20944000000000002</v>
      </c>
      <c r="BL20" s="77">
        <v>0.25</v>
      </c>
      <c r="BM20" s="77">
        <v>2.1393258426966293</v>
      </c>
      <c r="BN20" s="77">
        <v>0.83776000000000006</v>
      </c>
      <c r="BO20" s="164">
        <v>2.4</v>
      </c>
      <c r="BP20" s="164">
        <v>53.415790000000001</v>
      </c>
      <c r="BQ20" s="140">
        <v>4.4930534585372603</v>
      </c>
      <c r="BR20" s="76">
        <v>5818.1132304000002</v>
      </c>
      <c r="BS20" s="76">
        <v>35.488999999999997</v>
      </c>
      <c r="BT20" s="92">
        <v>1005</v>
      </c>
      <c r="BU20" s="76">
        <v>1973.1185551985689</v>
      </c>
      <c r="BV20" s="76">
        <v>7</v>
      </c>
      <c r="BW20" s="76">
        <v>1096</v>
      </c>
      <c r="BX20" s="76">
        <v>9934.7207855985689</v>
      </c>
      <c r="BY20" s="76">
        <v>5608.4512367722455</v>
      </c>
      <c r="BZ20" s="53"/>
      <c r="CA20" s="53"/>
    </row>
    <row r="21" spans="1:79" x14ac:dyDescent="0.25">
      <c r="A21" s="158" t="s">
        <v>90</v>
      </c>
      <c r="B21" s="158" t="s">
        <v>346</v>
      </c>
      <c r="C21" s="158"/>
      <c r="D21" s="159">
        <v>59.4</v>
      </c>
      <c r="E21" s="54">
        <v>618074</v>
      </c>
      <c r="F21" s="160">
        <v>10405.286195286195</v>
      </c>
      <c r="G21" s="107">
        <v>2.4378321894618904</v>
      </c>
      <c r="H21" s="92">
        <v>257.47556907952486</v>
      </c>
      <c r="I21" s="160">
        <v>997.92000000000007</v>
      </c>
      <c r="J21" s="54">
        <v>218</v>
      </c>
      <c r="K21" s="140"/>
      <c r="L21" s="140"/>
      <c r="M21" s="140">
        <f>30</f>
        <v>30</v>
      </c>
      <c r="N21" s="140">
        <v>3.0062530062530062</v>
      </c>
      <c r="O21" s="169">
        <v>0</v>
      </c>
      <c r="P21" s="169">
        <v>1.5</v>
      </c>
      <c r="Q21" s="169">
        <v>0</v>
      </c>
      <c r="R21" s="140">
        <v>0.15031265031265031</v>
      </c>
      <c r="S21" s="54">
        <v>45</v>
      </c>
      <c r="T21" s="54" t="s">
        <v>157</v>
      </c>
      <c r="U21" s="54" t="s">
        <v>157</v>
      </c>
      <c r="V21" s="54"/>
      <c r="W21" s="54">
        <v>532</v>
      </c>
      <c r="X21" s="54">
        <v>86</v>
      </c>
      <c r="Y21" s="54" t="s">
        <v>157</v>
      </c>
      <c r="Z21" s="54" t="s">
        <v>157</v>
      </c>
      <c r="AA21" s="54" t="s">
        <v>157</v>
      </c>
      <c r="AB21" s="54" t="s">
        <v>157</v>
      </c>
      <c r="AC21" s="54"/>
      <c r="AD21" s="53" t="s">
        <v>49</v>
      </c>
      <c r="AE21" s="53" t="s">
        <v>157</v>
      </c>
      <c r="AF21" s="162">
        <v>0.75236367588172837</v>
      </c>
      <c r="AG21" s="162" t="s">
        <v>157</v>
      </c>
      <c r="AH21" s="162" t="s">
        <v>157</v>
      </c>
      <c r="AI21" s="162" t="s">
        <v>157</v>
      </c>
      <c r="AJ21" s="162" t="s">
        <v>157</v>
      </c>
      <c r="AK21" s="76">
        <v>3687</v>
      </c>
      <c r="AL21" s="76">
        <v>0</v>
      </c>
      <c r="AM21" s="76">
        <v>35206.971428571429</v>
      </c>
      <c r="AN21" s="96">
        <v>56.962388692246279</v>
      </c>
      <c r="AO21" s="76">
        <v>76780</v>
      </c>
      <c r="AP21" s="76">
        <v>135039</v>
      </c>
      <c r="AQ21" s="76">
        <v>4187</v>
      </c>
      <c r="AR21" s="76">
        <v>109.60335519309776</v>
      </c>
      <c r="AS21" s="140">
        <v>218.48354727751047</v>
      </c>
      <c r="AT21" s="163">
        <v>0.17825199999999999</v>
      </c>
      <c r="AU21" s="107">
        <v>0.29066700000000001</v>
      </c>
      <c r="AV21" s="107">
        <v>0.17616799999999999</v>
      </c>
      <c r="AW21" s="107">
        <v>0.64508699999999997</v>
      </c>
      <c r="AX21" s="77">
        <v>0.25354892779828953</v>
      </c>
      <c r="AY21" s="77">
        <v>0.47085785844413452</v>
      </c>
      <c r="AZ21" s="77">
        <v>0.3192983364451506</v>
      </c>
      <c r="BA21" s="77">
        <v>1.0437051226875746</v>
      </c>
      <c r="BB21" s="129" t="s">
        <v>157</v>
      </c>
      <c r="BC21" s="129" t="s">
        <v>157</v>
      </c>
      <c r="BD21" s="129" t="s">
        <v>157</v>
      </c>
      <c r="BE21" s="129">
        <v>11.9</v>
      </c>
      <c r="BF21" s="95"/>
      <c r="BG21" s="92">
        <v>108.15783785251818</v>
      </c>
      <c r="BH21" s="76">
        <v>105</v>
      </c>
      <c r="BI21" s="164">
        <v>14.988737034742465</v>
      </c>
      <c r="BJ21" s="163">
        <v>0.69254344900228215</v>
      </c>
      <c r="BK21" s="163">
        <v>0.26344902310800844</v>
      </c>
      <c r="BL21" s="77">
        <v>0.75236367588172837</v>
      </c>
      <c r="BM21" s="77">
        <v>0.92049027777777781</v>
      </c>
      <c r="BN21" s="77">
        <v>0.35016180545832554</v>
      </c>
      <c r="BO21" s="164">
        <v>0</v>
      </c>
      <c r="BP21" s="164">
        <v>67.793060699029439</v>
      </c>
      <c r="BQ21" s="140">
        <v>0</v>
      </c>
      <c r="BR21" s="76">
        <v>1248.0769584444463</v>
      </c>
      <c r="BS21" s="76">
        <v>253.93965249157773</v>
      </c>
      <c r="BT21" s="92">
        <v>108</v>
      </c>
      <c r="BU21" s="76">
        <v>425.49133908101248</v>
      </c>
      <c r="BV21" s="76">
        <v>300.7</v>
      </c>
      <c r="BW21" s="76">
        <v>0</v>
      </c>
      <c r="BX21" s="76">
        <v>2336.2079500170366</v>
      </c>
      <c r="BY21" s="76">
        <v>3779.8191640758814</v>
      </c>
      <c r="BZ21" s="53"/>
      <c r="CA21" s="53"/>
    </row>
    <row r="22" spans="1:79" x14ac:dyDescent="0.25">
      <c r="A22" s="168" t="s">
        <v>98</v>
      </c>
      <c r="B22" s="168" t="s">
        <v>347</v>
      </c>
      <c r="C22" s="168"/>
      <c r="D22" s="170">
        <v>433.98</v>
      </c>
      <c r="E22" s="55">
        <v>4161237</v>
      </c>
      <c r="F22" s="160">
        <v>9588.5455550947045</v>
      </c>
      <c r="G22" s="171">
        <v>55.335856406287903</v>
      </c>
      <c r="H22" s="92">
        <v>272.60062502353253</v>
      </c>
      <c r="I22" s="160">
        <v>9903.07</v>
      </c>
      <c r="J22" s="54">
        <v>1899</v>
      </c>
      <c r="K22" s="140">
        <v>44</v>
      </c>
      <c r="L22" s="140" t="s">
        <v>157</v>
      </c>
      <c r="M22" s="140">
        <v>11</v>
      </c>
      <c r="N22" s="140">
        <v>0.5553833306237359</v>
      </c>
      <c r="O22" s="161">
        <v>3</v>
      </c>
      <c r="P22" s="161">
        <v>22</v>
      </c>
      <c r="Q22" s="161" t="s">
        <v>157</v>
      </c>
      <c r="R22" s="140">
        <v>0.25244696846533449</v>
      </c>
      <c r="S22" s="54" t="s">
        <v>157</v>
      </c>
      <c r="T22" s="54" t="s">
        <v>157</v>
      </c>
      <c r="U22" s="54" t="s">
        <v>157</v>
      </c>
      <c r="V22" s="54"/>
      <c r="W22" s="54">
        <v>4562</v>
      </c>
      <c r="X22" s="54">
        <v>332</v>
      </c>
      <c r="Y22" s="54" t="s">
        <v>157</v>
      </c>
      <c r="Z22" s="54">
        <v>100</v>
      </c>
      <c r="AA22" s="54" t="s">
        <v>157</v>
      </c>
      <c r="AB22" s="54" t="s">
        <v>157</v>
      </c>
      <c r="AC22" s="54"/>
      <c r="AD22" s="53" t="s">
        <v>203</v>
      </c>
      <c r="AE22" s="53" t="s">
        <v>39</v>
      </c>
      <c r="AF22" s="162">
        <v>1.1107345909108024</v>
      </c>
      <c r="AG22" s="162">
        <v>1.1107345909108024</v>
      </c>
      <c r="AH22" s="165">
        <v>0.64</v>
      </c>
      <c r="AI22" s="162" t="s">
        <v>157</v>
      </c>
      <c r="AJ22" s="162" t="s">
        <v>157</v>
      </c>
      <c r="AK22" s="76">
        <v>20785</v>
      </c>
      <c r="AL22" s="76">
        <v>1156</v>
      </c>
      <c r="AM22" s="76">
        <v>445395.80212014099</v>
      </c>
      <c r="AN22" s="96">
        <v>107.03447126903393</v>
      </c>
      <c r="AO22" s="76">
        <v>1061526</v>
      </c>
      <c r="AP22" s="76">
        <v>232034</v>
      </c>
      <c r="AQ22" s="76">
        <v>5994</v>
      </c>
      <c r="AR22" s="76">
        <v>255.09866417125482</v>
      </c>
      <c r="AS22" s="140">
        <v>55.760823043724741</v>
      </c>
      <c r="AT22" s="163">
        <v>2.1253694072161604</v>
      </c>
      <c r="AU22" s="107">
        <v>2.1307638966666662</v>
      </c>
      <c r="AV22" s="107">
        <v>1.580867</v>
      </c>
      <c r="AW22" s="107">
        <v>5.8370003038828262</v>
      </c>
      <c r="AX22" s="77">
        <v>0.41451285157743245</v>
      </c>
      <c r="AY22" s="77">
        <v>0.5120505985760162</v>
      </c>
      <c r="AZ22" s="77">
        <v>0.47614451958795911</v>
      </c>
      <c r="BA22" s="77">
        <v>1.4027079697414078</v>
      </c>
      <c r="BB22" s="129">
        <v>0</v>
      </c>
      <c r="BC22" s="129">
        <v>0</v>
      </c>
      <c r="BD22" s="129">
        <v>0</v>
      </c>
      <c r="BE22" s="129">
        <v>20</v>
      </c>
      <c r="BF22" s="95"/>
      <c r="BG22" s="92">
        <v>250.03152036471562</v>
      </c>
      <c r="BH22" s="76">
        <v>174</v>
      </c>
      <c r="BI22" s="164">
        <v>4.1814489297293091</v>
      </c>
      <c r="BJ22" s="163">
        <v>1.0970066644075456</v>
      </c>
      <c r="BK22" s="163">
        <v>0.31343047554501302</v>
      </c>
      <c r="BL22" s="77">
        <v>1.1107345909108024</v>
      </c>
      <c r="BM22" s="77">
        <v>0.98764067796610178</v>
      </c>
      <c r="BN22" s="77">
        <v>0.28218305084745765</v>
      </c>
      <c r="BO22" s="164">
        <v>31.7</v>
      </c>
      <c r="BP22" s="164">
        <v>707.29906064548095</v>
      </c>
      <c r="BQ22" s="140">
        <v>4.4818382723526575</v>
      </c>
      <c r="BR22" s="76">
        <v>15517.608414096916</v>
      </c>
      <c r="BS22" s="76">
        <v>650.52342482774191</v>
      </c>
      <c r="BT22" s="92">
        <v>774</v>
      </c>
      <c r="BU22" s="76">
        <v>7918.5128868139509</v>
      </c>
      <c r="BV22" s="76">
        <v>198</v>
      </c>
      <c r="BW22" s="76">
        <v>1352</v>
      </c>
      <c r="BX22" s="76">
        <v>26410.64472573861</v>
      </c>
      <c r="BY22" s="76">
        <v>6346.8254093046389</v>
      </c>
      <c r="BZ22" s="53"/>
      <c r="CA22" s="53"/>
    </row>
    <row r="23" spans="1:79" x14ac:dyDescent="0.25">
      <c r="A23" s="168" t="s">
        <v>81</v>
      </c>
      <c r="B23" s="168" t="s">
        <v>354</v>
      </c>
      <c r="C23" s="168"/>
      <c r="D23" s="170">
        <v>372.39</v>
      </c>
      <c r="E23" s="55">
        <v>2239191</v>
      </c>
      <c r="F23" s="160">
        <v>4347.9846397593919</v>
      </c>
      <c r="G23" s="171">
        <v>6.4409999999999998</v>
      </c>
      <c r="H23" s="92">
        <v>354</v>
      </c>
      <c r="I23" s="160">
        <v>4170.4799999999996</v>
      </c>
      <c r="J23" s="54">
        <v>600</v>
      </c>
      <c r="K23" s="140">
        <f>69/2</f>
        <v>34.5</v>
      </c>
      <c r="L23" s="140">
        <f>68.2/2</f>
        <v>34.1</v>
      </c>
      <c r="M23" s="140" t="s">
        <v>157</v>
      </c>
      <c r="N23" s="140">
        <v>1.6544858145824943</v>
      </c>
      <c r="O23" s="161">
        <v>53.71</v>
      </c>
      <c r="P23" s="161">
        <v>119.33</v>
      </c>
      <c r="Q23" s="161" t="s">
        <v>157</v>
      </c>
      <c r="R23" s="140">
        <v>4.1491626863094897</v>
      </c>
      <c r="S23" s="54" t="s">
        <v>157</v>
      </c>
      <c r="T23" s="54" t="s">
        <v>157</v>
      </c>
      <c r="U23" s="54" t="s">
        <v>157</v>
      </c>
      <c r="V23" s="54" t="s">
        <v>157</v>
      </c>
      <c r="W23" s="54">
        <v>2531</v>
      </c>
      <c r="X23" s="54">
        <v>348</v>
      </c>
      <c r="Y23" s="54" t="s">
        <v>157</v>
      </c>
      <c r="Z23" s="54" t="s">
        <v>157</v>
      </c>
      <c r="AA23" s="54" t="s">
        <v>157</v>
      </c>
      <c r="AB23" s="54" t="s">
        <v>157</v>
      </c>
      <c r="AC23" s="54"/>
      <c r="AD23" s="53" t="s">
        <v>42</v>
      </c>
      <c r="AE23" s="53" t="s">
        <v>193</v>
      </c>
      <c r="AF23" s="162">
        <v>0.25</v>
      </c>
      <c r="AG23" s="162" t="s">
        <v>157</v>
      </c>
      <c r="AH23" s="162" t="s">
        <v>157</v>
      </c>
      <c r="AI23" s="162" t="s">
        <v>157</v>
      </c>
      <c r="AJ23" s="162" t="s">
        <v>157</v>
      </c>
      <c r="AK23" s="76">
        <v>11620</v>
      </c>
      <c r="AL23" s="76">
        <v>0</v>
      </c>
      <c r="AM23" s="76">
        <v>283470</v>
      </c>
      <c r="AN23" s="96">
        <v>126.59482822144247</v>
      </c>
      <c r="AO23" s="76">
        <v>360102</v>
      </c>
      <c r="AP23" s="76">
        <v>26651</v>
      </c>
      <c r="AQ23" s="76">
        <v>13136</v>
      </c>
      <c r="AR23" s="76">
        <v>160.81790253712165</v>
      </c>
      <c r="AS23" s="140">
        <v>16.459911583019689</v>
      </c>
      <c r="AT23" s="163">
        <v>1.0229298</v>
      </c>
      <c r="AU23" s="107">
        <v>2.2305839999999999</v>
      </c>
      <c r="AV23" s="107">
        <v>0.66795700000000002</v>
      </c>
      <c r="AW23" s="107">
        <v>3.9214707999999998</v>
      </c>
      <c r="AX23" s="77">
        <v>0.45459712905241229</v>
      </c>
      <c r="AY23" s="77">
        <v>0.99615620105654235</v>
      </c>
      <c r="AZ23" s="77">
        <v>0.30053577385761199</v>
      </c>
      <c r="BA23" s="77">
        <v>1.7512891039665666</v>
      </c>
      <c r="BB23" s="129">
        <v>0</v>
      </c>
      <c r="BC23" s="129">
        <v>0</v>
      </c>
      <c r="BD23" s="129">
        <v>16.399999999999999</v>
      </c>
      <c r="BE23" s="167">
        <v>59.664999999999999</v>
      </c>
      <c r="BF23" s="95" t="s">
        <v>210</v>
      </c>
      <c r="BG23" s="92">
        <v>435.81201037427024</v>
      </c>
      <c r="BH23" s="76">
        <v>148</v>
      </c>
      <c r="BI23" s="164">
        <v>6.6095299597041972</v>
      </c>
      <c r="BJ23" s="163">
        <v>0.41816009557945039</v>
      </c>
      <c r="BK23" s="163">
        <v>0.36687631027253675</v>
      </c>
      <c r="BL23" s="77">
        <v>0.25</v>
      </c>
      <c r="BM23" s="77">
        <v>1.6726403823178015</v>
      </c>
      <c r="BN23" s="77">
        <v>1.467505241090147</v>
      </c>
      <c r="BO23" s="164">
        <v>22</v>
      </c>
      <c r="BP23" s="164">
        <v>172.87026</v>
      </c>
      <c r="BQ23" s="140">
        <v>12.726307000405969</v>
      </c>
      <c r="BR23" s="76">
        <v>6676.29108</v>
      </c>
      <c r="BS23" s="76">
        <v>118.73020500000001</v>
      </c>
      <c r="BT23" s="92">
        <v>677</v>
      </c>
      <c r="BU23" s="76">
        <v>2702.2096644695434</v>
      </c>
      <c r="BV23" s="76">
        <v>239.5</v>
      </c>
      <c r="BW23" s="76">
        <v>0</v>
      </c>
      <c r="BX23" s="76">
        <v>10413.730949469544</v>
      </c>
      <c r="BY23" s="76">
        <v>4650.6666691093096</v>
      </c>
      <c r="BZ23" s="53"/>
      <c r="CA23" s="53"/>
    </row>
    <row r="24" spans="1:79" x14ac:dyDescent="0.25">
      <c r="A24" s="158" t="s">
        <v>109</v>
      </c>
      <c r="B24" s="158" t="s">
        <v>347</v>
      </c>
      <c r="C24" s="158"/>
      <c r="D24" s="170">
        <v>841.23999999996545</v>
      </c>
      <c r="E24" s="55">
        <v>3887261</v>
      </c>
      <c r="F24" s="160">
        <v>4620.8703818175072</v>
      </c>
      <c r="G24" s="171">
        <v>35.911681467860603</v>
      </c>
      <c r="H24" s="92">
        <v>272.60062502353253</v>
      </c>
      <c r="I24" s="160">
        <v>8884</v>
      </c>
      <c r="J24" s="54">
        <v>868</v>
      </c>
      <c r="K24" s="140" t="s">
        <v>157</v>
      </c>
      <c r="L24" s="140" t="s">
        <v>157</v>
      </c>
      <c r="M24" s="140">
        <v>12.3</v>
      </c>
      <c r="N24" s="140">
        <v>0.135074290859973</v>
      </c>
      <c r="O24" s="161" t="s">
        <v>157</v>
      </c>
      <c r="P24" s="161" t="s">
        <v>157</v>
      </c>
      <c r="Q24" s="161" t="s">
        <v>157</v>
      </c>
      <c r="R24" s="140">
        <v>0.14858171994597028</v>
      </c>
      <c r="S24" s="54" t="s">
        <v>157</v>
      </c>
      <c r="T24" s="54" t="s">
        <v>157</v>
      </c>
      <c r="U24" s="54" t="s">
        <v>157</v>
      </c>
      <c r="V24" s="54">
        <v>56</v>
      </c>
      <c r="W24" s="54">
        <v>3467</v>
      </c>
      <c r="X24" s="54">
        <v>328</v>
      </c>
      <c r="Y24" s="54" t="s">
        <v>157</v>
      </c>
      <c r="Z24" s="54" t="s">
        <v>157</v>
      </c>
      <c r="AA24" s="54">
        <v>177</v>
      </c>
      <c r="AB24" s="54" t="s">
        <v>157</v>
      </c>
      <c r="AC24" s="54"/>
      <c r="AD24" s="53" t="s">
        <v>37</v>
      </c>
      <c r="AE24" s="53" t="s">
        <v>39</v>
      </c>
      <c r="AF24" s="162">
        <v>0.80951843066380513</v>
      </c>
      <c r="AG24" s="162">
        <v>0.80951843066380513</v>
      </c>
      <c r="AH24" s="162" t="s">
        <v>157</v>
      </c>
      <c r="AI24" s="162" t="s">
        <v>157</v>
      </c>
      <c r="AJ24" s="162" t="s">
        <v>157</v>
      </c>
      <c r="AK24" s="76">
        <v>15180</v>
      </c>
      <c r="AL24" s="76">
        <v>1532</v>
      </c>
      <c r="AM24" s="76">
        <v>379940.54527076357</v>
      </c>
      <c r="AN24" s="96">
        <v>97.73991128220193</v>
      </c>
      <c r="AO24" s="76">
        <v>577913.41864527448</v>
      </c>
      <c r="AP24" s="76">
        <v>221485.84351993163</v>
      </c>
      <c r="AQ24" s="76">
        <v>4918</v>
      </c>
      <c r="AR24" s="76">
        <v>148.66854030261268</v>
      </c>
      <c r="AS24" s="140">
        <v>56.977353339518913</v>
      </c>
      <c r="AT24" s="163">
        <v>1.7092244992888832</v>
      </c>
      <c r="AU24" s="107">
        <v>2.6064498460523047</v>
      </c>
      <c r="AV24" s="107">
        <v>2.7117459939587665</v>
      </c>
      <c r="AW24" s="107">
        <v>7.0274203392999546</v>
      </c>
      <c r="AX24" s="77">
        <v>0.40378207434845342</v>
      </c>
      <c r="AY24" s="77">
        <v>0.6705106361657488</v>
      </c>
      <c r="AZ24" s="77">
        <v>0.73351498217737543</v>
      </c>
      <c r="BA24" s="77">
        <v>1.8078076926915776</v>
      </c>
      <c r="BB24" s="129">
        <v>0</v>
      </c>
      <c r="BC24" s="129">
        <v>0</v>
      </c>
      <c r="BD24" s="129">
        <v>0</v>
      </c>
      <c r="BE24" s="129">
        <v>35</v>
      </c>
      <c r="BF24" s="95"/>
      <c r="BG24" s="92">
        <v>292.25771066011367</v>
      </c>
      <c r="BH24" s="76">
        <v>448</v>
      </c>
      <c r="BI24" s="164">
        <v>11.5248242914484</v>
      </c>
      <c r="BJ24" s="163">
        <v>1.0412892051658573</v>
      </c>
      <c r="BK24" s="163">
        <v>0.29751120147595922</v>
      </c>
      <c r="BL24" s="77">
        <v>0.80951843066380513</v>
      </c>
      <c r="BM24" s="77">
        <v>1.2863069767441861</v>
      </c>
      <c r="BN24" s="77">
        <v>0.36751627906976747</v>
      </c>
      <c r="BO24" s="164">
        <v>201.971</v>
      </c>
      <c r="BP24" s="164">
        <v>634.55466126050578</v>
      </c>
      <c r="BQ24" s="140">
        <v>31.828778879158556</v>
      </c>
      <c r="BR24" s="76">
        <v>8448.0588584635934</v>
      </c>
      <c r="BS24" s="76">
        <v>620.9509359725181</v>
      </c>
      <c r="BT24" s="92">
        <v>617</v>
      </c>
      <c r="BU24" s="76">
        <v>5634.1557333377496</v>
      </c>
      <c r="BV24" s="76">
        <v>123</v>
      </c>
      <c r="BW24" s="76">
        <v>4400</v>
      </c>
      <c r="BX24" s="76">
        <v>19843.165527773861</v>
      </c>
      <c r="BY24" s="76">
        <v>5104.6650913776721</v>
      </c>
      <c r="BZ24" s="53"/>
      <c r="CA24" s="53"/>
    </row>
    <row r="25" spans="1:79" x14ac:dyDescent="0.25">
      <c r="A25" s="158" t="s">
        <v>341</v>
      </c>
      <c r="B25" s="158" t="s">
        <v>347</v>
      </c>
      <c r="C25" s="158"/>
      <c r="D25" s="170">
        <v>900</v>
      </c>
      <c r="E25" s="55">
        <v>12156624</v>
      </c>
      <c r="F25" s="160">
        <v>13507.36</v>
      </c>
      <c r="G25" s="171">
        <v>153.38783126843302</v>
      </c>
      <c r="H25" s="92">
        <v>272.60062502353253</v>
      </c>
      <c r="I25" s="160">
        <v>15371.208791208792</v>
      </c>
      <c r="J25" s="54">
        <v>3169</v>
      </c>
      <c r="K25" s="140">
        <v>45</v>
      </c>
      <c r="L25" s="140" t="s">
        <v>157</v>
      </c>
      <c r="M25" s="140">
        <v>91</v>
      </c>
      <c r="N25" s="140">
        <v>0.88477101474141751</v>
      </c>
      <c r="O25" s="161" t="s">
        <v>157</v>
      </c>
      <c r="P25" s="161" t="s">
        <v>157</v>
      </c>
      <c r="Q25" s="161" t="s">
        <v>157</v>
      </c>
      <c r="R25" s="140">
        <v>2.433120290538898</v>
      </c>
      <c r="S25" s="54" t="s">
        <v>157</v>
      </c>
      <c r="T25" s="54" t="s">
        <v>157</v>
      </c>
      <c r="U25" s="54" t="s">
        <v>157</v>
      </c>
      <c r="V25" s="54">
        <v>1525.9291039895347</v>
      </c>
      <c r="W25" s="54">
        <v>14877.808763897963</v>
      </c>
      <c r="X25" s="54">
        <v>552.26213211249149</v>
      </c>
      <c r="Y25" s="54" t="s">
        <v>157</v>
      </c>
      <c r="Z25" s="54">
        <v>663</v>
      </c>
      <c r="AA25" s="54">
        <v>296</v>
      </c>
      <c r="AB25" s="54" t="s">
        <v>157</v>
      </c>
      <c r="AC25" s="172">
        <v>24</v>
      </c>
      <c r="AD25" s="53" t="s">
        <v>37</v>
      </c>
      <c r="AE25" s="53" t="s">
        <v>39</v>
      </c>
      <c r="AF25" s="162">
        <v>1.1295606009262398</v>
      </c>
      <c r="AG25" s="162">
        <v>1.1295606009262398</v>
      </c>
      <c r="AH25" s="165">
        <v>1.2</v>
      </c>
      <c r="AI25" s="165">
        <v>1.32</v>
      </c>
      <c r="AJ25" s="162" t="s">
        <v>157</v>
      </c>
      <c r="AK25" s="76">
        <v>66298.070896010424</v>
      </c>
      <c r="AL25" s="76">
        <v>5295</v>
      </c>
      <c r="AM25" s="76">
        <v>1536724.590843688</v>
      </c>
      <c r="AN25" s="96">
        <v>126.410473075723</v>
      </c>
      <c r="AO25" s="76">
        <v>2350522.6930062356</v>
      </c>
      <c r="AP25" s="76">
        <v>412804.14409728895</v>
      </c>
      <c r="AQ25" s="76">
        <v>36637</v>
      </c>
      <c r="AR25" s="76">
        <v>193.35324453616693</v>
      </c>
      <c r="AS25" s="140">
        <v>33.957136792031157</v>
      </c>
      <c r="AT25" s="163">
        <v>4.8220075434992031</v>
      </c>
      <c r="AU25" s="107">
        <v>10.535286623474565</v>
      </c>
      <c r="AV25" s="107">
        <v>6.7188161980510239</v>
      </c>
      <c r="AW25" s="107">
        <v>22.076110365024793</v>
      </c>
      <c r="AX25" s="77">
        <v>0.34777965652156112</v>
      </c>
      <c r="AY25" s="77">
        <v>0.87038908632152878</v>
      </c>
      <c r="AZ25" s="77">
        <v>0.59780503121003481</v>
      </c>
      <c r="BA25" s="77">
        <v>1.8159737740531248</v>
      </c>
      <c r="BB25" s="129">
        <v>0</v>
      </c>
      <c r="BC25" s="129">
        <v>0</v>
      </c>
      <c r="BD25" s="129">
        <v>33.4</v>
      </c>
      <c r="BE25" s="129">
        <v>11</v>
      </c>
      <c r="BF25" s="95"/>
      <c r="BG25" s="92">
        <v>492.16313611720108</v>
      </c>
      <c r="BH25" s="76">
        <v>952</v>
      </c>
      <c r="BI25" s="164">
        <v>7.8311215350577594</v>
      </c>
      <c r="BJ25" s="163">
        <v>1.1704356338717574</v>
      </c>
      <c r="BK25" s="163">
        <v>0.3344101811062164</v>
      </c>
      <c r="BL25" s="77">
        <v>1.1295606009262398</v>
      </c>
      <c r="BM25" s="77">
        <v>1.0361866666666668</v>
      </c>
      <c r="BN25" s="77">
        <v>0.29605333333333334</v>
      </c>
      <c r="BO25" s="164">
        <v>0</v>
      </c>
      <c r="BP25" s="164">
        <v>3509.7719499820178</v>
      </c>
      <c r="BQ25" s="140">
        <v>0</v>
      </c>
      <c r="BR25" s="76">
        <v>34360.430850039753</v>
      </c>
      <c r="BS25" s="76">
        <v>1157.3250713311545</v>
      </c>
      <c r="BT25" s="92">
        <v>2770</v>
      </c>
      <c r="BU25" s="76">
        <v>17322.93604864032</v>
      </c>
      <c r="BV25" s="76">
        <v>1000</v>
      </c>
      <c r="BW25" s="76">
        <v>12800</v>
      </c>
      <c r="BX25" s="76">
        <v>69410.691970011234</v>
      </c>
      <c r="BY25" s="76">
        <v>5709.7013093447022</v>
      </c>
      <c r="BZ25" s="53"/>
      <c r="CA25" s="53"/>
    </row>
    <row r="26" spans="1:79" x14ac:dyDescent="0.25">
      <c r="A26" s="158" t="s">
        <v>82</v>
      </c>
      <c r="B26" s="158" t="s">
        <v>348</v>
      </c>
      <c r="C26" s="158"/>
      <c r="D26" s="170">
        <v>149.94212149748913</v>
      </c>
      <c r="E26" s="55">
        <v>1320718</v>
      </c>
      <c r="F26" s="160">
        <v>8808.1853638579887</v>
      </c>
      <c r="G26" s="171">
        <v>29.236979789719602</v>
      </c>
      <c r="H26" s="92">
        <v>514.01869158878503</v>
      </c>
      <c r="I26" s="160">
        <v>2506.9390000000003</v>
      </c>
      <c r="J26" s="54">
        <v>801</v>
      </c>
      <c r="K26" s="140">
        <v>10</v>
      </c>
      <c r="L26" s="140" t="s">
        <v>157</v>
      </c>
      <c r="M26" s="140" t="s">
        <v>157</v>
      </c>
      <c r="N26" s="140">
        <v>0.39889283305257922</v>
      </c>
      <c r="O26" s="161" t="s">
        <v>157</v>
      </c>
      <c r="P26" s="161">
        <v>62</v>
      </c>
      <c r="Q26" s="161">
        <v>41</v>
      </c>
      <c r="R26" s="140">
        <v>4.108596180441566</v>
      </c>
      <c r="S26" s="54" t="s">
        <v>157</v>
      </c>
      <c r="T26" s="54" t="s">
        <v>157</v>
      </c>
      <c r="U26" s="54" t="s">
        <v>157</v>
      </c>
      <c r="V26" s="54" t="s">
        <v>157</v>
      </c>
      <c r="W26" s="54">
        <v>766</v>
      </c>
      <c r="X26" s="54">
        <v>4</v>
      </c>
      <c r="Y26" s="54" t="s">
        <v>157</v>
      </c>
      <c r="Z26" s="54" t="s">
        <v>157</v>
      </c>
      <c r="AA26" s="54" t="s">
        <v>157</v>
      </c>
      <c r="AB26" s="54" t="s">
        <v>157</v>
      </c>
      <c r="AC26" s="54"/>
      <c r="AD26" s="53" t="s">
        <v>45</v>
      </c>
      <c r="AE26" s="53" t="s">
        <v>44</v>
      </c>
      <c r="AF26" s="162">
        <v>0.58411214953271029</v>
      </c>
      <c r="AG26" s="162" t="s">
        <v>157</v>
      </c>
      <c r="AH26" s="162" t="s">
        <v>157</v>
      </c>
      <c r="AI26" s="162" t="s">
        <v>157</v>
      </c>
      <c r="AJ26" s="162" t="s">
        <v>157</v>
      </c>
      <c r="AK26" s="76">
        <v>3080</v>
      </c>
      <c r="AL26" s="76">
        <v>0</v>
      </c>
      <c r="AM26" s="76">
        <v>50390</v>
      </c>
      <c r="AN26" s="96">
        <v>38.153489238429401</v>
      </c>
      <c r="AO26" s="76">
        <v>351134</v>
      </c>
      <c r="AP26" s="76">
        <v>175557</v>
      </c>
      <c r="AQ26" s="76">
        <v>4395</v>
      </c>
      <c r="AR26" s="76">
        <v>264.57588320305496</v>
      </c>
      <c r="AS26" s="140">
        <v>132.92542389821296</v>
      </c>
      <c r="AT26" s="163">
        <v>0.88241891504923842</v>
      </c>
      <c r="AU26" s="107">
        <v>0.55471674873061483</v>
      </c>
      <c r="AV26" s="107">
        <v>0.38333914331598423</v>
      </c>
      <c r="AW26" s="107">
        <v>1.8204748070958376</v>
      </c>
      <c r="AX26" s="77">
        <v>0.54997710777449083</v>
      </c>
      <c r="AY26" s="77">
        <v>0.42001150035860402</v>
      </c>
      <c r="AZ26" s="77">
        <v>0.40840920812733128</v>
      </c>
      <c r="BA26" s="77">
        <v>1.378397816260426</v>
      </c>
      <c r="BB26" s="129" t="s">
        <v>157</v>
      </c>
      <c r="BC26" s="129" t="s">
        <v>157</v>
      </c>
      <c r="BD26" s="129" t="s">
        <v>157</v>
      </c>
      <c r="BE26" s="129">
        <v>28</v>
      </c>
      <c r="BF26" s="95"/>
      <c r="BG26" s="92">
        <v>128.21990277171696</v>
      </c>
      <c r="BH26" s="76">
        <v>73</v>
      </c>
      <c r="BI26" s="164">
        <v>5.53</v>
      </c>
      <c r="BJ26" s="163">
        <v>0.9667482476635515</v>
      </c>
      <c r="BK26" s="163">
        <v>0.2506384345794393</v>
      </c>
      <c r="BL26" s="77">
        <v>0.58411214953271029</v>
      </c>
      <c r="BM26" s="77">
        <v>1.6550730000000002</v>
      </c>
      <c r="BN26" s="77">
        <v>0.42909300000000006</v>
      </c>
      <c r="BO26" s="164">
        <v>59</v>
      </c>
      <c r="BP26" s="164">
        <v>134.17997786594077</v>
      </c>
      <c r="BQ26" s="140">
        <v>43.970792765331133</v>
      </c>
      <c r="BR26" s="76">
        <v>5957.3821051401865</v>
      </c>
      <c r="BS26" s="76">
        <v>266.61693925233641</v>
      </c>
      <c r="BT26" s="92">
        <v>213</v>
      </c>
      <c r="BU26" s="76">
        <v>2679.6020241558485</v>
      </c>
      <c r="BV26" s="76">
        <v>20</v>
      </c>
      <c r="BW26" s="76">
        <v>0</v>
      </c>
      <c r="BX26" s="76">
        <v>9136.6010685483707</v>
      </c>
      <c r="BY26" s="76">
        <v>6917.9045553618334</v>
      </c>
      <c r="BZ26" s="53"/>
      <c r="CA26" s="53"/>
    </row>
    <row r="27" spans="1:79" x14ac:dyDescent="0.25">
      <c r="A27" s="158" t="s">
        <v>355</v>
      </c>
      <c r="B27" s="158" t="s">
        <v>347</v>
      </c>
      <c r="C27" s="158"/>
      <c r="D27" s="170">
        <v>384.43686323588486</v>
      </c>
      <c r="E27" s="55">
        <v>4016371</v>
      </c>
      <c r="F27" s="160">
        <v>10447.413825493662</v>
      </c>
      <c r="G27" s="171">
        <v>34.854906792999799</v>
      </c>
      <c r="H27" s="92">
        <v>272.60062502353253</v>
      </c>
      <c r="I27" s="160">
        <v>4255.8266169723356</v>
      </c>
      <c r="J27" s="54">
        <v>1089</v>
      </c>
      <c r="K27" s="140">
        <v>52</v>
      </c>
      <c r="L27" s="140" t="s">
        <v>157</v>
      </c>
      <c r="M27" s="140" t="s">
        <v>157</v>
      </c>
      <c r="N27" s="140">
        <v>1.2218542877809633</v>
      </c>
      <c r="O27" s="161" t="s">
        <v>157</v>
      </c>
      <c r="P27" s="161" t="s">
        <v>157</v>
      </c>
      <c r="Q27" s="161" t="s">
        <v>157</v>
      </c>
      <c r="R27" s="140">
        <v>0.63442434173242335</v>
      </c>
      <c r="S27" s="54"/>
      <c r="T27" s="54"/>
      <c r="U27" s="54"/>
      <c r="V27" s="54">
        <v>549</v>
      </c>
      <c r="W27" s="54">
        <v>3628</v>
      </c>
      <c r="X27" s="54">
        <v>12</v>
      </c>
      <c r="Y27" s="54"/>
      <c r="Z27" s="54"/>
      <c r="AA27" s="54">
        <v>12</v>
      </c>
      <c r="AB27" s="54"/>
      <c r="AC27" s="54"/>
      <c r="AD27" s="53" t="s">
        <v>37</v>
      </c>
      <c r="AE27" s="53" t="s">
        <v>39</v>
      </c>
      <c r="AF27" s="162">
        <v>1.0542565608644903</v>
      </c>
      <c r="AG27" s="162">
        <v>1.0542565608644903</v>
      </c>
      <c r="AH27" s="165">
        <v>0.19</v>
      </c>
      <c r="AI27" s="162" t="s">
        <v>157</v>
      </c>
      <c r="AJ27" s="162" t="s">
        <v>157</v>
      </c>
      <c r="AK27" s="76">
        <v>16247</v>
      </c>
      <c r="AL27" s="76">
        <v>152</v>
      </c>
      <c r="AM27" s="76">
        <v>323536.61590145563</v>
      </c>
      <c r="AN27" s="96">
        <v>80.554464690003897</v>
      </c>
      <c r="AO27" s="76">
        <v>546429.19952978694</v>
      </c>
      <c r="AP27" s="76">
        <v>142839.4401872445</v>
      </c>
      <c r="AQ27" s="76">
        <v>6818</v>
      </c>
      <c r="AR27" s="76">
        <v>136.05047928335975</v>
      </c>
      <c r="AS27" s="140">
        <v>35.564304240630285</v>
      </c>
      <c r="AT27" s="163">
        <v>1.4937110718945898</v>
      </c>
      <c r="AU27" s="107">
        <v>2.3776702895347808</v>
      </c>
      <c r="AV27" s="107">
        <v>2.2592518821051653</v>
      </c>
      <c r="AW27" s="107">
        <v>6.1306332435345361</v>
      </c>
      <c r="AX27" s="77">
        <v>0.35750109954114173</v>
      </c>
      <c r="AY27" s="77">
        <v>0.59199468613202832</v>
      </c>
      <c r="AZ27" s="77">
        <v>0.57691530621414211</v>
      </c>
      <c r="BA27" s="77">
        <v>1.5264110918873122</v>
      </c>
      <c r="BB27" s="129">
        <v>0</v>
      </c>
      <c r="BC27" s="129">
        <v>0</v>
      </c>
      <c r="BD27" s="129">
        <v>0</v>
      </c>
      <c r="BE27" s="129">
        <v>9</v>
      </c>
      <c r="BF27" s="95"/>
      <c r="BG27" s="92">
        <v>426.29111719397298</v>
      </c>
      <c r="BH27" s="76">
        <v>385</v>
      </c>
      <c r="BI27" s="164">
        <v>9.585767848637488</v>
      </c>
      <c r="BJ27" s="163">
        <v>1.1693286644828498</v>
      </c>
      <c r="BK27" s="163">
        <v>0.33409390413795703</v>
      </c>
      <c r="BL27" s="77">
        <v>1.0542565608644903</v>
      </c>
      <c r="BM27" s="77">
        <v>1.1091500000000003</v>
      </c>
      <c r="BN27" s="77">
        <v>0.31690000000000007</v>
      </c>
      <c r="BO27" s="164">
        <v>0</v>
      </c>
      <c r="BP27" s="164">
        <v>737.50753602147995</v>
      </c>
      <c r="BQ27" s="140">
        <v>0</v>
      </c>
      <c r="BR27" s="76">
        <v>7987.8159784420395</v>
      </c>
      <c r="BS27" s="76">
        <v>400.46028526458929</v>
      </c>
      <c r="BT27" s="92">
        <v>641</v>
      </c>
      <c r="BU27" s="76">
        <v>6256.931614712993</v>
      </c>
      <c r="BV27" s="76">
        <v>104</v>
      </c>
      <c r="BW27" s="76">
        <v>0</v>
      </c>
      <c r="BX27" s="76">
        <v>15390.20787841962</v>
      </c>
      <c r="BY27" s="76">
        <v>3831.8690873974592</v>
      </c>
      <c r="BZ27" s="53"/>
      <c r="CA27" s="53"/>
    </row>
    <row r="28" spans="1:79" x14ac:dyDescent="0.25">
      <c r="A28" s="158" t="s">
        <v>112</v>
      </c>
      <c r="B28" s="158" t="s">
        <v>356</v>
      </c>
      <c r="C28" s="158"/>
      <c r="D28" s="170">
        <v>251.81</v>
      </c>
      <c r="E28" s="55">
        <v>1349241</v>
      </c>
      <c r="F28" s="160">
        <v>5358.1708430959852</v>
      </c>
      <c r="G28" s="171">
        <v>17.698504019000001</v>
      </c>
      <c r="H28" s="92">
        <v>515.75334618664488</v>
      </c>
      <c r="I28" s="160">
        <v>5075</v>
      </c>
      <c r="J28" s="54">
        <v>425</v>
      </c>
      <c r="K28" s="140"/>
      <c r="L28" s="140" t="s">
        <v>157</v>
      </c>
      <c r="M28" s="140" t="s">
        <v>157</v>
      </c>
      <c r="N28" s="140">
        <v>0</v>
      </c>
      <c r="O28" s="161">
        <v>5</v>
      </c>
      <c r="P28" s="161" t="s">
        <v>157</v>
      </c>
      <c r="Q28" s="161" t="s">
        <v>157</v>
      </c>
      <c r="R28" s="140">
        <v>9.8522167487684734E-2</v>
      </c>
      <c r="S28" s="54"/>
      <c r="T28" s="54"/>
      <c r="U28" s="54"/>
      <c r="V28" s="54"/>
      <c r="W28" s="54">
        <v>1860</v>
      </c>
      <c r="X28" s="54"/>
      <c r="Y28" s="54"/>
      <c r="Z28" s="54"/>
      <c r="AA28" s="54">
        <v>16</v>
      </c>
      <c r="AB28" s="54"/>
      <c r="AC28" s="54"/>
      <c r="AD28" s="53" t="s">
        <v>37</v>
      </c>
      <c r="AE28" s="53" t="s">
        <v>44</v>
      </c>
      <c r="AF28" s="162">
        <v>0.25026880723740313</v>
      </c>
      <c r="AG28" s="162" t="s">
        <v>157</v>
      </c>
      <c r="AH28" s="162">
        <v>0.44492232397760562</v>
      </c>
      <c r="AI28" s="162" t="s">
        <v>157</v>
      </c>
      <c r="AJ28" s="162" t="s">
        <v>157</v>
      </c>
      <c r="AK28" s="76">
        <v>7440</v>
      </c>
      <c r="AL28" s="76">
        <v>75</v>
      </c>
      <c r="AM28" s="76">
        <v>150400</v>
      </c>
      <c r="AN28" s="96">
        <v>111.47007836257571</v>
      </c>
      <c r="AO28" s="76">
        <v>451834</v>
      </c>
      <c r="AP28" s="76">
        <v>103043</v>
      </c>
      <c r="AQ28" s="76">
        <v>7405</v>
      </c>
      <c r="AR28" s="76">
        <v>298.48003313552869</v>
      </c>
      <c r="AS28" s="140">
        <v>76.37108566964686</v>
      </c>
      <c r="AT28" s="163">
        <v>1.3644799999999999</v>
      </c>
      <c r="AU28" s="107">
        <v>1.1169739999999999</v>
      </c>
      <c r="AV28" s="107">
        <v>0.52500000000000002</v>
      </c>
      <c r="AW28" s="107">
        <v>3.0064539999999997</v>
      </c>
      <c r="AX28" s="77">
        <v>1.0042505378950091</v>
      </c>
      <c r="AY28" s="77">
        <v>0.82785358583084856</v>
      </c>
      <c r="AZ28" s="77">
        <v>0.39615161412972183</v>
      </c>
      <c r="BA28" s="77">
        <v>2.2282557378555796</v>
      </c>
      <c r="BB28" s="129">
        <v>0</v>
      </c>
      <c r="BC28" s="129">
        <v>0</v>
      </c>
      <c r="BD28" s="129">
        <v>0</v>
      </c>
      <c r="BE28" s="129">
        <v>0</v>
      </c>
      <c r="BF28" s="95"/>
      <c r="BG28" s="92">
        <v>477.6184788918892</v>
      </c>
      <c r="BH28" s="76">
        <v>53</v>
      </c>
      <c r="BI28" s="164">
        <v>3.5011623198305171</v>
      </c>
      <c r="BJ28" s="163">
        <v>0.80469763820399698</v>
      </c>
      <c r="BK28" s="163">
        <v>0.2235271217233325</v>
      </c>
      <c r="BL28" s="77">
        <v>0.25026880723740313</v>
      </c>
      <c r="BM28" s="77">
        <v>3.2153333333333336</v>
      </c>
      <c r="BN28" s="77">
        <v>0.89314814814814825</v>
      </c>
      <c r="BO28" s="164">
        <v>0</v>
      </c>
      <c r="BP28" s="164">
        <v>87.260781765600072</v>
      </c>
      <c r="BQ28" s="140">
        <v>0</v>
      </c>
      <c r="BR28" s="76">
        <v>7748.0710763412553</v>
      </c>
      <c r="BS28" s="76">
        <v>210.12810055244523</v>
      </c>
      <c r="BT28" s="92">
        <v>277</v>
      </c>
      <c r="BU28" s="76">
        <v>3295.1281673346357</v>
      </c>
      <c r="BV28" s="76">
        <v>0</v>
      </c>
      <c r="BW28" s="76">
        <v>200</v>
      </c>
      <c r="BX28" s="76">
        <v>11730.327344228335</v>
      </c>
      <c r="BY28" s="76">
        <v>8694.019336966734</v>
      </c>
      <c r="BZ28" s="53"/>
      <c r="CA28" s="53"/>
    </row>
    <row r="29" spans="1:79" x14ac:dyDescent="0.25">
      <c r="A29" s="158" t="s">
        <v>337</v>
      </c>
      <c r="B29" s="158" t="s">
        <v>357</v>
      </c>
      <c r="C29" s="158"/>
      <c r="D29" s="170">
        <v>422.67470000000003</v>
      </c>
      <c r="E29" s="55">
        <v>1662446</v>
      </c>
      <c r="F29" s="160">
        <v>3933.1571063988449</v>
      </c>
      <c r="G29" s="171">
        <v>3.87</v>
      </c>
      <c r="H29" s="92">
        <v>238.84057971014491</v>
      </c>
      <c r="I29" s="160">
        <v>4187</v>
      </c>
      <c r="J29" s="54">
        <v>136</v>
      </c>
      <c r="K29" s="140">
        <v>12.69</v>
      </c>
      <c r="L29" s="140"/>
      <c r="M29" s="140"/>
      <c r="N29" s="140">
        <v>0.30331979937903031</v>
      </c>
      <c r="O29" s="161">
        <v>11</v>
      </c>
      <c r="P29" s="161">
        <v>0</v>
      </c>
      <c r="Q29" s="161">
        <v>0</v>
      </c>
      <c r="R29" s="140">
        <v>0.26271793647002628</v>
      </c>
      <c r="S29" s="54">
        <v>7026</v>
      </c>
      <c r="T29" s="54"/>
      <c r="U29" s="54">
        <v>4399</v>
      </c>
      <c r="V29" s="54">
        <v>3765</v>
      </c>
      <c r="W29" s="54">
        <v>10</v>
      </c>
      <c r="X29" s="54"/>
      <c r="Y29" s="54"/>
      <c r="Z29" s="54"/>
      <c r="AA29" s="54"/>
      <c r="AB29" s="54"/>
      <c r="AC29" s="54"/>
      <c r="AD29" s="173" t="s">
        <v>206</v>
      </c>
      <c r="AE29" s="173" t="s">
        <v>47</v>
      </c>
      <c r="AF29" s="162">
        <v>0.25</v>
      </c>
      <c r="AG29" s="53"/>
      <c r="AH29" s="162" t="s">
        <v>157</v>
      </c>
      <c r="AI29" s="162" t="s">
        <v>157</v>
      </c>
      <c r="AJ29" s="162" t="s">
        <v>157</v>
      </c>
      <c r="AK29" s="76">
        <v>34327</v>
      </c>
      <c r="AL29" s="76">
        <v>0</v>
      </c>
      <c r="AM29" s="76">
        <v>141111</v>
      </c>
      <c r="AN29" s="96">
        <v>84.88155404746982</v>
      </c>
      <c r="AO29" s="76">
        <v>332058</v>
      </c>
      <c r="AP29" s="76">
        <v>108179</v>
      </c>
      <c r="AQ29" s="76">
        <v>6966</v>
      </c>
      <c r="AR29" s="76">
        <v>189.66971817832351</v>
      </c>
      <c r="AS29" s="140">
        <v>65.072188810944837</v>
      </c>
      <c r="AT29" s="163">
        <v>0.65128125357138433</v>
      </c>
      <c r="AU29" s="107">
        <v>0.77874405979867189</v>
      </c>
      <c r="AV29" s="107">
        <v>0.46218936000000005</v>
      </c>
      <c r="AW29" s="107">
        <v>1.8922146733700562</v>
      </c>
      <c r="AX29" s="77">
        <v>0.37069022392306278</v>
      </c>
      <c r="AY29" s="77">
        <v>0.47791924872751135</v>
      </c>
      <c r="AZ29" s="77">
        <v>0.2780176679422971</v>
      </c>
      <c r="BA29" s="77">
        <v>1.1266271405928712</v>
      </c>
      <c r="BB29" s="129">
        <v>0</v>
      </c>
      <c r="BC29" s="129">
        <v>0</v>
      </c>
      <c r="BD29" s="129">
        <v>0</v>
      </c>
      <c r="BE29" s="129">
        <v>0</v>
      </c>
      <c r="BF29" s="95"/>
      <c r="BG29" s="92">
        <v>494.05840278255897</v>
      </c>
      <c r="BH29" s="76">
        <v>351</v>
      </c>
      <c r="BI29" s="164">
        <v>20.04892852471302</v>
      </c>
      <c r="BJ29" s="163">
        <v>0.37942028985507253</v>
      </c>
      <c r="BK29" s="163">
        <v>0.2371376811594203</v>
      </c>
      <c r="BL29" s="77">
        <v>0.25</v>
      </c>
      <c r="BM29" s="77">
        <v>1.5176811594202901</v>
      </c>
      <c r="BN29" s="77">
        <v>0.9485507246376812</v>
      </c>
      <c r="BO29" s="164">
        <v>0</v>
      </c>
      <c r="BP29" s="164">
        <v>16.1971451788</v>
      </c>
      <c r="BQ29" s="140">
        <v>0</v>
      </c>
      <c r="BR29" s="76">
        <v>4150.7250000000004</v>
      </c>
      <c r="BS29" s="76">
        <v>282.2060869565218</v>
      </c>
      <c r="BT29" s="92">
        <v>460</v>
      </c>
      <c r="BU29" s="76">
        <v>2409.7710410387199</v>
      </c>
      <c r="BV29" s="76">
        <v>25.38</v>
      </c>
      <c r="BW29" s="76">
        <v>0</v>
      </c>
      <c r="BX29" s="76">
        <v>7328.0821279952424</v>
      </c>
      <c r="BY29" s="76">
        <v>4408.012126706818</v>
      </c>
      <c r="BZ29" s="53"/>
      <c r="CA29" s="53"/>
    </row>
    <row r="30" spans="1:79" x14ac:dyDescent="0.25">
      <c r="A30" s="158" t="s">
        <v>359</v>
      </c>
      <c r="B30" s="158" t="s">
        <v>358</v>
      </c>
      <c r="C30" s="158"/>
      <c r="D30" s="170">
        <v>662</v>
      </c>
      <c r="E30" s="55">
        <v>5842259</v>
      </c>
      <c r="F30" s="160">
        <v>8825</v>
      </c>
      <c r="G30" s="171">
        <v>107.40248972133399</v>
      </c>
      <c r="H30" s="92">
        <v>393.19976505906158</v>
      </c>
      <c r="I30" s="160">
        <v>15864</v>
      </c>
      <c r="J30" s="54">
        <v>2660</v>
      </c>
      <c r="K30" s="140">
        <f>(119.3+31)/2</f>
        <v>75.150000000000006</v>
      </c>
      <c r="L30" s="140" t="s">
        <v>157</v>
      </c>
      <c r="M30" s="140">
        <f>69.1/2</f>
        <v>34.549999999999997</v>
      </c>
      <c r="N30" s="140">
        <v>0.69339384770549672</v>
      </c>
      <c r="O30" s="161" t="s">
        <v>157</v>
      </c>
      <c r="P30" s="161">
        <v>255</v>
      </c>
      <c r="Q30" s="161">
        <v>59</v>
      </c>
      <c r="R30" s="140">
        <v>1.9793242561775088</v>
      </c>
      <c r="S30" s="54">
        <v>13302</v>
      </c>
      <c r="T30" s="54"/>
      <c r="U30" s="54"/>
      <c r="V30" s="54">
        <v>1626</v>
      </c>
      <c r="W30" s="54">
        <v>5080</v>
      </c>
      <c r="X30" s="54">
        <v>1433</v>
      </c>
      <c r="Y30" s="158"/>
      <c r="Z30" s="54">
        <v>39</v>
      </c>
      <c r="AA30" s="54">
        <v>1093</v>
      </c>
      <c r="AB30" s="54"/>
      <c r="AC30" s="54"/>
      <c r="AD30" s="53" t="s">
        <v>37</v>
      </c>
      <c r="AE30" s="53" t="s">
        <v>39</v>
      </c>
      <c r="AF30" s="162">
        <v>1.0115512628075443</v>
      </c>
      <c r="AG30" s="162">
        <v>0.9789205769105267</v>
      </c>
      <c r="AH30" s="162">
        <v>1.0604972916530706</v>
      </c>
      <c r="AI30" s="162">
        <v>0.96260523396201791</v>
      </c>
      <c r="AJ30" s="162" t="s">
        <v>157</v>
      </c>
      <c r="AK30" s="76">
        <v>59269</v>
      </c>
      <c r="AL30" s="76">
        <v>3887</v>
      </c>
      <c r="AM30" s="76">
        <v>1250275</v>
      </c>
      <c r="AN30" s="96">
        <v>214.00540441633964</v>
      </c>
      <c r="AO30" s="76">
        <v>1649479</v>
      </c>
      <c r="AP30" s="76">
        <v>83491</v>
      </c>
      <c r="AQ30" s="76">
        <v>27720</v>
      </c>
      <c r="AR30" s="76">
        <v>252.45440228229643</v>
      </c>
      <c r="AS30" s="140">
        <v>14.290876183339355</v>
      </c>
      <c r="AT30" s="163">
        <v>5.986942484036879</v>
      </c>
      <c r="AU30" s="107">
        <v>5.4799499999999997</v>
      </c>
      <c r="AV30" s="107">
        <v>2.2592518821051653</v>
      </c>
      <c r="AW30" s="107">
        <v>13.726144366142044</v>
      </c>
      <c r="AX30" s="77">
        <v>0.1277909917883801</v>
      </c>
      <c r="AY30" s="77">
        <v>0.40697789836684417</v>
      </c>
      <c r="AZ30" s="77">
        <v>0.51459116792069048</v>
      </c>
      <c r="BA30" s="77">
        <v>1.0493600580759148</v>
      </c>
      <c r="BB30" s="129">
        <v>32.9</v>
      </c>
      <c r="BC30" s="129" t="s">
        <v>157</v>
      </c>
      <c r="BD30" s="129">
        <v>74</v>
      </c>
      <c r="BE30" s="129">
        <v>59</v>
      </c>
      <c r="BF30" s="95"/>
      <c r="BG30" s="92">
        <v>357.04482962817599</v>
      </c>
      <c r="BH30" s="76">
        <v>431</v>
      </c>
      <c r="BI30" s="164">
        <v>6.5964978871310134</v>
      </c>
      <c r="BJ30" s="163">
        <v>0.60060301507537694</v>
      </c>
      <c r="BK30" s="163">
        <v>0.36400182731841024</v>
      </c>
      <c r="BL30" s="77">
        <v>1.0115512628075443</v>
      </c>
      <c r="BM30" s="77">
        <v>0.59374451612903234</v>
      </c>
      <c r="BN30" s="77">
        <v>0.35984516129032257</v>
      </c>
      <c r="BO30" s="164">
        <v>653.6</v>
      </c>
      <c r="BP30" s="164">
        <v>1578.0341010246036</v>
      </c>
      <c r="BQ30" s="140">
        <v>41.41862330957381</v>
      </c>
      <c r="BR30" s="76">
        <v>23682.39770279971</v>
      </c>
      <c r="BS30" s="76">
        <v>107.61255955100175</v>
      </c>
      <c r="BT30" s="92">
        <v>1931</v>
      </c>
      <c r="BU30" s="76">
        <v>12924.66448610513</v>
      </c>
      <c r="BV30" s="76">
        <v>495.8</v>
      </c>
      <c r="BW30" s="76">
        <v>6800</v>
      </c>
      <c r="BX30" s="76">
        <v>45941.474748455847</v>
      </c>
      <c r="BY30" s="76">
        <v>7863.6491036182833</v>
      </c>
      <c r="BZ30" s="53"/>
      <c r="CA30" s="53"/>
    </row>
    <row r="31" spans="1:79" x14ac:dyDescent="0.25">
      <c r="A31" s="158" t="s">
        <v>336</v>
      </c>
      <c r="B31" s="158" t="s">
        <v>347</v>
      </c>
      <c r="C31" s="158"/>
      <c r="D31" s="170">
        <v>2209</v>
      </c>
      <c r="E31" s="55">
        <v>20935204</v>
      </c>
      <c r="F31" s="160">
        <v>9477.2313263920332</v>
      </c>
      <c r="G31" s="171">
        <v>372.18115696733298</v>
      </c>
      <c r="H31" s="92">
        <v>272.60062502353253</v>
      </c>
      <c r="I31" s="160">
        <v>38128.550793999915</v>
      </c>
      <c r="J31" s="54">
        <v>5905</v>
      </c>
      <c r="K31" s="140">
        <v>401</v>
      </c>
      <c r="L31" s="140">
        <v>118</v>
      </c>
      <c r="M31" s="140">
        <v>45</v>
      </c>
      <c r="N31" s="140">
        <v>1.4792064955396984</v>
      </c>
      <c r="O31" s="161" t="s">
        <v>157</v>
      </c>
      <c r="P31" s="161" t="s">
        <v>157</v>
      </c>
      <c r="Q31" s="161" t="s">
        <v>157</v>
      </c>
      <c r="R31" s="140">
        <v>0.69763994293184362</v>
      </c>
      <c r="S31" s="54" t="s">
        <v>157</v>
      </c>
      <c r="T31" s="54" t="s">
        <v>157</v>
      </c>
      <c r="U31" s="54" t="s">
        <v>157</v>
      </c>
      <c r="V31" s="54">
        <v>7061.3136778115504</v>
      </c>
      <c r="W31" s="54">
        <v>14166.849848024309</v>
      </c>
      <c r="X31" s="54">
        <v>2149.8237082066871</v>
      </c>
      <c r="Y31" s="54">
        <v>347.01276595744685</v>
      </c>
      <c r="Z31" s="54">
        <v>1356</v>
      </c>
      <c r="AA31" s="54">
        <v>984</v>
      </c>
      <c r="AB31" s="54" t="s">
        <v>157</v>
      </c>
      <c r="AC31" s="54"/>
      <c r="AD31" s="53" t="s">
        <v>204</v>
      </c>
      <c r="AE31" s="53" t="s">
        <v>205</v>
      </c>
      <c r="AF31" s="162">
        <v>1.1295606009262398</v>
      </c>
      <c r="AG31" s="162">
        <v>1.1295606009262398</v>
      </c>
      <c r="AH31" s="162">
        <v>1.1295606009262398</v>
      </c>
      <c r="AI31" s="162">
        <v>1.1295606009262398</v>
      </c>
      <c r="AJ31" s="162" t="s">
        <v>157</v>
      </c>
      <c r="AK31" s="76">
        <v>88185.699088145877</v>
      </c>
      <c r="AL31" s="76">
        <v>257</v>
      </c>
      <c r="AM31" s="76">
        <v>2537604.7422492397</v>
      </c>
      <c r="AN31" s="96">
        <v>121.21232457296523</v>
      </c>
      <c r="AO31" s="76">
        <v>6290841.7171059325</v>
      </c>
      <c r="AP31" s="76">
        <v>1187565.2588763617</v>
      </c>
      <c r="AQ31" s="76">
        <v>30289</v>
      </c>
      <c r="AR31" s="76">
        <v>300.49106362211387</v>
      </c>
      <c r="AS31" s="140">
        <v>56.725755281694966</v>
      </c>
      <c r="AT31" s="107">
        <v>14.469204505628065</v>
      </c>
      <c r="AU31" s="107">
        <v>13.957219982354985</v>
      </c>
      <c r="AV31" s="107">
        <v>14.4</v>
      </c>
      <c r="AW31" s="107">
        <v>42.826424487983047</v>
      </c>
      <c r="AX31" s="77">
        <v>0.6878366219884936</v>
      </c>
      <c r="AY31" s="77">
        <v>0.66873004915547996</v>
      </c>
      <c r="AZ31" s="77">
        <v>0.6878366219884936</v>
      </c>
      <c r="BA31" s="77">
        <v>2.0444032931324672</v>
      </c>
      <c r="BB31" s="129">
        <v>0</v>
      </c>
      <c r="BC31" s="129">
        <v>12.4</v>
      </c>
      <c r="BD31" s="129">
        <v>25.5</v>
      </c>
      <c r="BE31" s="129">
        <v>120.8</v>
      </c>
      <c r="BF31" s="95" t="s">
        <v>210</v>
      </c>
      <c r="BG31" s="95">
        <v>439</v>
      </c>
      <c r="BH31" s="76">
        <v>1225</v>
      </c>
      <c r="BI31" s="164">
        <v>5.8513879301104499</v>
      </c>
      <c r="BJ31" s="163">
        <v>1.0556798072216576</v>
      </c>
      <c r="BK31" s="163">
        <v>0.30162280206333075</v>
      </c>
      <c r="BL31" s="77">
        <v>1.1295606009262398</v>
      </c>
      <c r="BM31" s="77">
        <v>0.93459333333333339</v>
      </c>
      <c r="BN31" s="77">
        <v>0.26702666666666669</v>
      </c>
      <c r="BO31" s="164">
        <v>1216.0999999999999</v>
      </c>
      <c r="BP31" s="164">
        <v>4073.9817449492839</v>
      </c>
      <c r="BQ31" s="140">
        <v>29.85040376058776</v>
      </c>
      <c r="BR31" s="76">
        <v>71790.775858941866</v>
      </c>
      <c r="BS31" s="76">
        <v>3329.421633944572</v>
      </c>
      <c r="BT31" s="92">
        <v>3732</v>
      </c>
      <c r="BU31" s="76">
        <v>31850.356735669568</v>
      </c>
      <c r="BV31" s="76">
        <v>1842</v>
      </c>
      <c r="BW31" s="76">
        <v>16208</v>
      </c>
      <c r="BX31" s="76">
        <v>128752.55422855601</v>
      </c>
      <c r="BY31" s="76">
        <v>6150.0501370111324</v>
      </c>
      <c r="BZ31" s="53"/>
      <c r="CA31" s="53"/>
    </row>
    <row r="32" spans="1:79" s="155" customFormat="1" ht="18.75" customHeight="1" x14ac:dyDescent="0.2">
      <c r="A32" s="217" t="s">
        <v>202</v>
      </c>
      <c r="B32" s="217"/>
      <c r="C32" s="217"/>
      <c r="D32" s="220">
        <f>SUM(D3:D31)</f>
        <v>19423.809213133314</v>
      </c>
      <c r="E32" s="221">
        <f>SUM(E3:E31)</f>
        <v>150176952.90731099</v>
      </c>
      <c r="F32" s="221"/>
      <c r="G32" s="220">
        <f t="shared" ref="G32:BR32" si="0">SUM(G3:G31)</f>
        <v>1684.8449446082318</v>
      </c>
      <c r="H32" s="221"/>
      <c r="I32" s="221">
        <f t="shared" si="0"/>
        <v>277114.06300818105</v>
      </c>
      <c r="J32" s="220">
        <f t="shared" si="0"/>
        <v>39361</v>
      </c>
      <c r="K32" s="221">
        <f t="shared" si="0"/>
        <v>934.82</v>
      </c>
      <c r="L32" s="221">
        <f t="shared" si="0"/>
        <v>388.6</v>
      </c>
      <c r="M32" s="220">
        <f t="shared" si="0"/>
        <v>759.44999999999993</v>
      </c>
      <c r="N32" s="221"/>
      <c r="O32" s="221">
        <f t="shared" si="0"/>
        <v>204.38900000000001</v>
      </c>
      <c r="P32" s="220">
        <f t="shared" si="0"/>
        <v>1441.8490000000002</v>
      </c>
      <c r="Q32" s="221">
        <f t="shared" si="0"/>
        <v>141.61099999999999</v>
      </c>
      <c r="R32" s="221"/>
      <c r="S32" s="220">
        <f t="shared" si="0"/>
        <v>23920</v>
      </c>
      <c r="T32" s="221">
        <f t="shared" si="0"/>
        <v>5099</v>
      </c>
      <c r="U32" s="221">
        <f t="shared" si="0"/>
        <v>132375</v>
      </c>
      <c r="V32" s="220">
        <f t="shared" si="0"/>
        <v>91853.665343762012</v>
      </c>
      <c r="W32" s="221">
        <f t="shared" si="0"/>
        <v>114950.75275699388</v>
      </c>
      <c r="X32" s="221">
        <f t="shared" si="0"/>
        <v>9503.6675818809235</v>
      </c>
      <c r="Y32" s="220">
        <f t="shared" si="0"/>
        <v>1004.3763751535021</v>
      </c>
      <c r="Z32" s="221">
        <f t="shared" si="0"/>
        <v>4205</v>
      </c>
      <c r="AA32" s="221">
        <f t="shared" si="0"/>
        <v>6414</v>
      </c>
      <c r="AB32" s="220">
        <f t="shared" si="0"/>
        <v>17</v>
      </c>
      <c r="AC32" s="221">
        <f t="shared" si="0"/>
        <v>24</v>
      </c>
      <c r="AD32" s="221"/>
      <c r="AE32" s="220"/>
      <c r="AF32" s="221"/>
      <c r="AG32" s="221"/>
      <c r="AH32" s="220"/>
      <c r="AI32" s="221"/>
      <c r="AJ32" s="221"/>
      <c r="AK32" s="220">
        <f t="shared" si="0"/>
        <v>1132099.7551328689</v>
      </c>
      <c r="AL32" s="221">
        <f t="shared" si="0"/>
        <v>58998</v>
      </c>
      <c r="AM32" s="221">
        <f t="shared" si="0"/>
        <v>18587891.047160387</v>
      </c>
      <c r="AN32" s="220"/>
      <c r="AO32" s="221">
        <f t="shared" si="0"/>
        <v>35264511.022657819</v>
      </c>
      <c r="AP32" s="221">
        <f t="shared" si="0"/>
        <v>7168996.6569317253</v>
      </c>
      <c r="AQ32" s="220">
        <f t="shared" si="0"/>
        <v>802136.47972414689</v>
      </c>
      <c r="AR32" s="221"/>
      <c r="AS32" s="221"/>
      <c r="AT32" s="220">
        <f t="shared" si="0"/>
        <v>93.124840645921381</v>
      </c>
      <c r="AU32" s="221">
        <f t="shared" si="0"/>
        <v>120.47078387762882</v>
      </c>
      <c r="AV32" s="221">
        <f t="shared" si="0"/>
        <v>74.587944545230826</v>
      </c>
      <c r="AW32" s="220">
        <f t="shared" si="0"/>
        <v>288.18356906878103</v>
      </c>
      <c r="AX32" s="221">
        <f t="shared" si="0"/>
        <v>14.609883089693749</v>
      </c>
      <c r="AY32" s="221">
        <f t="shared" si="0"/>
        <v>19.505192462407635</v>
      </c>
      <c r="AZ32" s="220">
        <f t="shared" si="0"/>
        <v>14.112466519648448</v>
      </c>
      <c r="BA32" s="221">
        <f t="shared" si="0"/>
        <v>48.227542071749824</v>
      </c>
      <c r="BB32" s="221">
        <f t="shared" si="0"/>
        <v>52.86</v>
      </c>
      <c r="BC32" s="220">
        <f t="shared" si="0"/>
        <v>12.4</v>
      </c>
      <c r="BD32" s="221">
        <f t="shared" si="0"/>
        <v>232.88</v>
      </c>
      <c r="BE32" s="221">
        <f t="shared" si="0"/>
        <v>911.69499999999971</v>
      </c>
      <c r="BF32" s="220"/>
      <c r="BG32" s="221">
        <f t="shared" si="0"/>
        <v>10775.75678206343</v>
      </c>
      <c r="BH32" s="221">
        <f t="shared" si="0"/>
        <v>10471.990151922448</v>
      </c>
      <c r="BI32" s="220"/>
      <c r="BJ32" s="221"/>
      <c r="BK32" s="221"/>
      <c r="BL32" s="220"/>
      <c r="BM32" s="221"/>
      <c r="BN32" s="221"/>
      <c r="BO32" s="220">
        <f t="shared" si="0"/>
        <v>6890.5016816508451</v>
      </c>
      <c r="BP32" s="221">
        <f t="shared" si="0"/>
        <v>22399.737080612187</v>
      </c>
      <c r="BQ32" s="221"/>
      <c r="BR32" s="220">
        <f t="shared" si="0"/>
        <v>481238.78399441601</v>
      </c>
      <c r="BS32" s="221">
        <f t="shared" ref="BS32:BX32" si="1">SUM(BS3:BS31)</f>
        <v>16483.520788160335</v>
      </c>
      <c r="BT32" s="221">
        <f t="shared" si="1"/>
        <v>39629</v>
      </c>
      <c r="BU32" s="220">
        <f t="shared" si="1"/>
        <v>211623.41772227202</v>
      </c>
      <c r="BV32" s="221">
        <f t="shared" si="1"/>
        <v>11461.839999999998</v>
      </c>
      <c r="BW32" s="221">
        <f t="shared" si="1"/>
        <v>114881</v>
      </c>
      <c r="BX32" s="220">
        <f t="shared" si="1"/>
        <v>875317.56250484835</v>
      </c>
      <c r="BY32" s="221"/>
    </row>
    <row r="33" spans="1:77" s="155" customFormat="1" ht="18" customHeight="1" x14ac:dyDescent="0.2">
      <c r="A33" s="217" t="s">
        <v>327</v>
      </c>
      <c r="B33" s="217"/>
      <c r="C33" s="217"/>
      <c r="D33" s="222">
        <f>AVERAGE(D3:D31)</f>
        <v>669.78652459080399</v>
      </c>
      <c r="F33" s="221">
        <f>AVERAGE(F3:F31)</f>
        <v>9314.0492995745753</v>
      </c>
      <c r="G33" s="223">
        <f>AVERAGE(G3:G31)</f>
        <v>60.173033736008279</v>
      </c>
      <c r="H33" s="224">
        <f>AVERAGE(H3:H31)</f>
        <v>306.66421428750999</v>
      </c>
      <c r="N33" s="223">
        <f>AVERAGE(N3:N31)</f>
        <v>0.74645207056532792</v>
      </c>
      <c r="R33" s="223">
        <f>AVERAGE(R3:R31)</f>
        <v>1.6423750612230263</v>
      </c>
      <c r="S33" s="225"/>
      <c r="T33" s="225"/>
      <c r="U33" s="225"/>
      <c r="V33" s="225"/>
      <c r="W33" s="225"/>
      <c r="X33" s="225"/>
      <c r="Y33" s="225"/>
      <c r="Z33" s="225"/>
      <c r="AA33" s="225"/>
      <c r="AF33" s="226">
        <f>AVERAGE(AF3:AF31)</f>
        <v>0.73543694083400857</v>
      </c>
      <c r="AG33" s="226">
        <f>AVERAGE(AG3:AG31)</f>
        <v>0.8714485578344362</v>
      </c>
      <c r="AH33" s="226">
        <f>AVERAGE(AH3:AH31)</f>
        <v>0.67892377018865824</v>
      </c>
      <c r="AI33" s="226">
        <f>AVERAGE(AI3:AI31)</f>
        <v>0.7380065417161088</v>
      </c>
      <c r="AN33" s="224">
        <f>AVERAGE(AN3:AN31)</f>
        <v>103.02473613083495</v>
      </c>
      <c r="AR33" s="221">
        <f>AVERAGE(AR3:AR31)</f>
        <v>219.89258816080076</v>
      </c>
      <c r="AS33" s="221">
        <f>AVERAGE(AS3:AS31)</f>
        <v>69.428271153103069</v>
      </c>
      <c r="AT33" s="226"/>
      <c r="AU33" s="226"/>
      <c r="AV33" s="226"/>
      <c r="AW33" s="226"/>
      <c r="AX33" s="226"/>
      <c r="AY33" s="226"/>
      <c r="AZ33" s="226"/>
      <c r="BA33" s="226"/>
      <c r="BI33" s="227">
        <f>AVERAGE(BI3:BI31)</f>
        <v>8.7763410515091707</v>
      </c>
      <c r="BJ33" s="226">
        <f>AVERAGE(BJ3:BJ31)</f>
        <v>0.81584069482626298</v>
      </c>
      <c r="BK33" s="226">
        <f t="shared" ref="BK33:BN33" si="2">AVERAGE(BK3:BK31)</f>
        <v>0.28354797086845751</v>
      </c>
      <c r="BL33" s="226">
        <f t="shared" si="2"/>
        <v>0.73543694083400857</v>
      </c>
      <c r="BM33" s="226">
        <f t="shared" si="2"/>
        <v>1.2725912765155676</v>
      </c>
      <c r="BN33" s="226">
        <f t="shared" si="2"/>
        <v>0.47520765358333522</v>
      </c>
      <c r="BO33" s="228"/>
      <c r="BP33" s="228"/>
      <c r="BQ33" s="223">
        <f>AVERAGE(BQ3:BQ31)</f>
        <v>21.229949110899529</v>
      </c>
      <c r="BR33" s="225"/>
      <c r="BS33" s="225"/>
      <c r="BT33" s="229"/>
      <c r="BU33" s="225"/>
      <c r="BV33" s="225"/>
      <c r="BW33" s="225"/>
      <c r="BX33" s="225"/>
      <c r="BY33" s="221">
        <f>AVERAGE(BY3:BY31)</f>
        <v>5559.5283645057034</v>
      </c>
    </row>
    <row r="34" spans="1:77" x14ac:dyDescent="0.25">
      <c r="S34" s="153"/>
      <c r="T34" s="153"/>
      <c r="U34" s="153"/>
      <c r="V34" s="153"/>
      <c r="W34" s="153"/>
      <c r="X34" s="153"/>
      <c r="Y34" s="153"/>
      <c r="Z34" s="153"/>
      <c r="AA34" s="153"/>
      <c r="BT34" s="122"/>
    </row>
    <row r="35" spans="1:77" ht="23.25" customHeight="1" x14ac:dyDescent="0.25">
      <c r="A35" s="168" t="s">
        <v>325</v>
      </c>
      <c r="B35" s="168"/>
      <c r="C35" s="168"/>
    </row>
    <row r="36" spans="1:77" ht="18" customHeight="1" x14ac:dyDescent="0.25">
      <c r="A36" s="168" t="s">
        <v>329</v>
      </c>
      <c r="B36" s="168"/>
      <c r="C36" s="168"/>
    </row>
    <row r="37" spans="1:77" x14ac:dyDescent="0.25">
      <c r="A37" s="219" t="s">
        <v>363</v>
      </c>
      <c r="B37" s="219"/>
      <c r="C37" s="219"/>
    </row>
  </sheetData>
  <mergeCells count="13">
    <mergeCell ref="BR1:BY1"/>
    <mergeCell ref="BO1:BQ1"/>
    <mergeCell ref="AK1:AN1"/>
    <mergeCell ref="AO1:AS1"/>
    <mergeCell ref="AT1:BA1"/>
    <mergeCell ref="BB1:BF1"/>
    <mergeCell ref="BH1:BI1"/>
    <mergeCell ref="BJ1:BN1"/>
    <mergeCell ref="D1:H1"/>
    <mergeCell ref="I1:R1"/>
    <mergeCell ref="S1:AC1"/>
    <mergeCell ref="AD1:AE1"/>
    <mergeCell ref="AF1:AJ1"/>
  </mergeCells>
  <conditionalFormatting sqref="F3:F31 I3:I31 K3:K31">
    <cfRule type="cellIs" dxfId="5" priority="11" operator="equal">
      <formula>"?"</formula>
    </cfRule>
    <cfRule type="expression" dxfId="4" priority="12">
      <formula>ISERR(F3)=TRUE</formula>
    </cfRule>
  </conditionalFormatting>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33"/>
  <sheetViews>
    <sheetView workbookViewId="0">
      <selection activeCell="M14" sqref="M14"/>
    </sheetView>
  </sheetViews>
  <sheetFormatPr baseColWidth="10" defaultColWidth="9.140625" defaultRowHeight="15" x14ac:dyDescent="0.25"/>
  <cols>
    <col min="1" max="1" width="20.85546875" style="145" customWidth="1"/>
    <col min="2" max="2" width="10.28515625" style="145" bestFit="1" customWidth="1"/>
    <col min="3" max="3" width="11.5703125" style="145" bestFit="1" customWidth="1"/>
    <col min="4" max="4" width="8.42578125" style="145" bestFit="1" customWidth="1"/>
    <col min="5" max="5" width="9.28515625" style="145" bestFit="1" customWidth="1"/>
    <col min="6" max="6" width="9.85546875" style="145" bestFit="1" customWidth="1"/>
    <col min="7" max="7" width="9.42578125" style="145" bestFit="1" customWidth="1"/>
    <col min="8" max="8" width="12.140625" style="145" bestFit="1" customWidth="1"/>
    <col min="9" max="9" width="11.140625" style="145" customWidth="1"/>
    <col min="10" max="10" width="9" style="145" customWidth="1"/>
    <col min="11" max="16384" width="9.140625" style="145"/>
  </cols>
  <sheetData>
    <row r="1" spans="1:16" ht="36" customHeight="1" x14ac:dyDescent="0.25">
      <c r="A1" s="247" t="s">
        <v>300</v>
      </c>
      <c r="B1" s="247"/>
      <c r="C1" s="247"/>
      <c r="D1" s="247"/>
      <c r="E1" s="247"/>
      <c r="F1" s="247"/>
      <c r="G1" s="247"/>
      <c r="H1" s="247"/>
      <c r="I1" s="247"/>
    </row>
    <row r="2" spans="1:16" s="114" customFormat="1" ht="15.75" customHeight="1" x14ac:dyDescent="0.25">
      <c r="A2" s="252" t="s">
        <v>335</v>
      </c>
      <c r="B2" s="249" t="s">
        <v>298</v>
      </c>
      <c r="C2" s="249"/>
      <c r="D2" s="249"/>
      <c r="E2" s="249"/>
      <c r="F2" s="249"/>
      <c r="G2" s="249" t="s">
        <v>299</v>
      </c>
      <c r="H2" s="249"/>
      <c r="I2" s="249"/>
    </row>
    <row r="3" spans="1:16" s="114" customFormat="1" ht="15.75" customHeight="1" x14ac:dyDescent="0.25">
      <c r="A3" s="252"/>
      <c r="B3" s="144" t="s">
        <v>51</v>
      </c>
      <c r="C3" s="144" t="s">
        <v>52</v>
      </c>
      <c r="D3" s="144" t="s">
        <v>228</v>
      </c>
      <c r="E3" s="197" t="s">
        <v>226</v>
      </c>
      <c r="F3" s="197" t="s">
        <v>225</v>
      </c>
      <c r="G3" s="144" t="s">
        <v>219</v>
      </c>
      <c r="H3" s="144" t="s">
        <v>220</v>
      </c>
      <c r="I3" s="144" t="s">
        <v>221</v>
      </c>
      <c r="L3" s="200"/>
      <c r="M3" s="200"/>
      <c r="N3" s="200"/>
      <c r="O3" s="200"/>
      <c r="P3" s="200"/>
    </row>
    <row r="4" spans="1:16" x14ac:dyDescent="0.25">
      <c r="A4" s="175" t="s">
        <v>135</v>
      </c>
      <c r="B4" s="193">
        <v>0.67637564125070726</v>
      </c>
      <c r="C4" s="193">
        <v>0.25729866075300123</v>
      </c>
      <c r="D4" s="128">
        <v>0.71056569388829904</v>
      </c>
      <c r="E4" s="128">
        <v>0.95188333333333364</v>
      </c>
      <c r="F4" s="128">
        <v>0.36210397288536783</v>
      </c>
      <c r="G4" s="195">
        <v>0</v>
      </c>
      <c r="H4" s="195">
        <v>215.66181908997433</v>
      </c>
      <c r="I4" s="127">
        <v>0</v>
      </c>
      <c r="L4" s="201"/>
      <c r="M4" s="201"/>
      <c r="N4" s="201"/>
      <c r="O4" s="201"/>
      <c r="P4" s="201"/>
    </row>
    <row r="5" spans="1:16" x14ac:dyDescent="0.25">
      <c r="A5" s="175" t="s">
        <v>338</v>
      </c>
      <c r="B5" s="193">
        <v>1.0685944500922475</v>
      </c>
      <c r="C5" s="193">
        <v>0.30531270002635641</v>
      </c>
      <c r="D5" s="128">
        <v>1.0730825708799279</v>
      </c>
      <c r="E5" s="128">
        <v>0.99581754385964905</v>
      </c>
      <c r="F5" s="128">
        <v>0.28451929824561401</v>
      </c>
      <c r="G5" s="195">
        <v>68.893000000000001</v>
      </c>
      <c r="H5" s="195">
        <v>1079.6043628555321</v>
      </c>
      <c r="I5" s="127">
        <v>6.3813191545261434</v>
      </c>
      <c r="L5" s="201"/>
      <c r="M5" s="201"/>
      <c r="N5" s="201"/>
      <c r="O5" s="201"/>
      <c r="P5" s="201"/>
    </row>
    <row r="6" spans="1:16" x14ac:dyDescent="0.25">
      <c r="A6" s="175" t="s">
        <v>94</v>
      </c>
      <c r="B6" s="193">
        <v>0.67943397637206526</v>
      </c>
      <c r="C6" s="193">
        <v>0.25846207570006258</v>
      </c>
      <c r="D6" s="128">
        <v>0.6269697299014404</v>
      </c>
      <c r="E6" s="128">
        <v>1.083679074074074</v>
      </c>
      <c r="F6" s="128">
        <v>0.41224011841958114</v>
      </c>
      <c r="G6" s="195">
        <v>0</v>
      </c>
      <c r="H6" s="195">
        <v>822.23337052832153</v>
      </c>
      <c r="I6" s="127">
        <v>0</v>
      </c>
      <c r="L6" s="201"/>
      <c r="M6" s="201"/>
      <c r="N6" s="201"/>
      <c r="O6" s="201"/>
      <c r="P6" s="201"/>
    </row>
    <row r="7" spans="1:16" x14ac:dyDescent="0.25">
      <c r="A7" s="175" t="s">
        <v>104</v>
      </c>
      <c r="B7" s="193">
        <v>1.1711736134643624</v>
      </c>
      <c r="C7" s="193">
        <v>0.33462103241838925</v>
      </c>
      <c r="D7" s="128">
        <v>0.75304040061749311</v>
      </c>
      <c r="E7" s="128">
        <v>1.5552600000000001</v>
      </c>
      <c r="F7" s="128">
        <v>0.44436000000000003</v>
      </c>
      <c r="G7" s="195">
        <v>114.63768165084353</v>
      </c>
      <c r="H7" s="195">
        <v>305.83638205628165</v>
      </c>
      <c r="I7" s="127">
        <v>37.483336966021035</v>
      </c>
      <c r="L7" s="201"/>
      <c r="M7" s="201"/>
      <c r="N7" s="201"/>
      <c r="O7" s="201"/>
      <c r="P7" s="201"/>
    </row>
    <row r="8" spans="1:16" x14ac:dyDescent="0.25">
      <c r="A8" s="175" t="s">
        <v>89</v>
      </c>
      <c r="B8" s="193">
        <v>1.0186350611794424</v>
      </c>
      <c r="C8" s="193">
        <v>0.30996479793852422</v>
      </c>
      <c r="D8" s="128">
        <v>0.35083615951350716</v>
      </c>
      <c r="E8" s="128">
        <v>2.9034494693818043</v>
      </c>
      <c r="F8" s="128">
        <v>0.88350299572410695</v>
      </c>
      <c r="G8" s="195">
        <v>3376.1000000000004</v>
      </c>
      <c r="H8" s="195">
        <v>1407.6491311173625</v>
      </c>
      <c r="I8" s="127">
        <v>239.83959676941106</v>
      </c>
      <c r="L8" s="201"/>
      <c r="M8" s="201"/>
      <c r="N8" s="201"/>
      <c r="O8" s="201"/>
      <c r="P8" s="201"/>
    </row>
    <row r="9" spans="1:16" x14ac:dyDescent="0.25">
      <c r="A9" s="175" t="s">
        <v>134</v>
      </c>
      <c r="B9" s="193">
        <v>0.68212901736659715</v>
      </c>
      <c r="C9" s="193">
        <v>0.25948729067865828</v>
      </c>
      <c r="D9" s="128">
        <v>0.66876771189486972</v>
      </c>
      <c r="E9" s="128">
        <v>1.0199789930555556</v>
      </c>
      <c r="F9" s="128">
        <v>0.38800810216066423</v>
      </c>
      <c r="G9" s="195">
        <v>0</v>
      </c>
      <c r="H9" s="195">
        <v>164.73922907802009</v>
      </c>
      <c r="I9" s="127">
        <v>0</v>
      </c>
      <c r="L9" s="201"/>
      <c r="M9" s="201"/>
      <c r="N9" s="201"/>
      <c r="O9" s="201"/>
      <c r="P9" s="201"/>
    </row>
    <row r="10" spans="1:16" x14ac:dyDescent="0.25">
      <c r="A10" s="175" t="s">
        <v>99</v>
      </c>
      <c r="B10" s="193">
        <v>1.31225842076201E-3</v>
      </c>
      <c r="C10" s="193">
        <v>3.749309773605743E-4</v>
      </c>
      <c r="D10" s="128">
        <v>0.95238095238095244</v>
      </c>
      <c r="E10" s="128">
        <v>1.3778713418001105E-3</v>
      </c>
      <c r="F10" s="128">
        <v>3.93677526228603E-4</v>
      </c>
      <c r="G10" s="195">
        <v>711.1</v>
      </c>
      <c r="H10" s="195">
        <v>604.85027877804941</v>
      </c>
      <c r="I10" s="127">
        <v>117.56628457485411</v>
      </c>
      <c r="L10" s="201"/>
      <c r="M10" s="201"/>
      <c r="N10" s="201"/>
      <c r="O10" s="201"/>
      <c r="P10" s="201"/>
    </row>
    <row r="11" spans="1:16" x14ac:dyDescent="0.25">
      <c r="A11" s="175" t="s">
        <v>105</v>
      </c>
      <c r="B11" s="193">
        <v>0.61749180924645064</v>
      </c>
      <c r="C11" s="193">
        <v>0.28355223880597019</v>
      </c>
      <c r="D11" s="128">
        <v>0.37313432835820892</v>
      </c>
      <c r="E11" s="128">
        <v>1.6548780487804879</v>
      </c>
      <c r="F11" s="128">
        <v>0.75992000000000015</v>
      </c>
      <c r="G11" s="195">
        <v>344.1</v>
      </c>
      <c r="H11" s="195">
        <v>2390.6246714925373</v>
      </c>
      <c r="I11" s="127">
        <v>14.393727468108503</v>
      </c>
      <c r="L11" s="201"/>
      <c r="M11" s="201"/>
      <c r="N11" s="201"/>
      <c r="O11" s="201"/>
      <c r="P11" s="201"/>
    </row>
    <row r="12" spans="1:16" x14ac:dyDescent="0.25">
      <c r="A12" s="175" t="s">
        <v>106</v>
      </c>
      <c r="B12" s="193">
        <v>1.0626906133514062</v>
      </c>
      <c r="C12" s="193">
        <v>0.30362588952897324</v>
      </c>
      <c r="D12" s="128">
        <v>1.0166045408336157</v>
      </c>
      <c r="E12" s="128">
        <v>1.0453333333333332</v>
      </c>
      <c r="F12" s="128">
        <v>0.29866666666666669</v>
      </c>
      <c r="G12" s="195">
        <v>0</v>
      </c>
      <c r="H12" s="195">
        <v>529.65258514028756</v>
      </c>
      <c r="I12" s="127">
        <v>0</v>
      </c>
      <c r="L12" s="201"/>
      <c r="M12" s="201"/>
      <c r="N12" s="201"/>
      <c r="O12" s="201"/>
      <c r="P12" s="201"/>
    </row>
    <row r="13" spans="1:16" x14ac:dyDescent="0.25">
      <c r="A13" s="175" t="s">
        <v>91</v>
      </c>
      <c r="B13" s="193">
        <v>1.1139801950374639</v>
      </c>
      <c r="C13" s="193">
        <v>0.31828005572498974</v>
      </c>
      <c r="D13" s="128">
        <v>1.0354305508490531</v>
      </c>
      <c r="E13" s="128">
        <v>1.0758618181818183</v>
      </c>
      <c r="F13" s="128">
        <v>0.307389090909091</v>
      </c>
      <c r="G13" s="195">
        <v>0</v>
      </c>
      <c r="H13" s="195">
        <v>149.2060785258407</v>
      </c>
      <c r="I13" s="127">
        <v>0</v>
      </c>
      <c r="L13" s="201"/>
      <c r="M13" s="201"/>
      <c r="N13" s="201"/>
      <c r="O13" s="201"/>
      <c r="P13" s="201"/>
    </row>
    <row r="14" spans="1:16" x14ac:dyDescent="0.25">
      <c r="A14" s="177" t="s">
        <v>80</v>
      </c>
      <c r="B14" s="193">
        <v>0.61749180924645064</v>
      </c>
      <c r="C14" s="193">
        <v>0.28355223880597019</v>
      </c>
      <c r="D14" s="128">
        <v>0.74626865671641784</v>
      </c>
      <c r="E14" s="128">
        <v>0.82743902439024397</v>
      </c>
      <c r="F14" s="128">
        <v>0.37996000000000008</v>
      </c>
      <c r="G14" s="195">
        <v>0</v>
      </c>
      <c r="H14" s="195">
        <v>714.6754502392763</v>
      </c>
      <c r="I14" s="127">
        <v>0</v>
      </c>
      <c r="L14" s="201"/>
      <c r="M14" s="201"/>
      <c r="N14" s="201"/>
      <c r="O14" s="201"/>
      <c r="P14" s="201"/>
    </row>
    <row r="15" spans="1:16" x14ac:dyDescent="0.25">
      <c r="A15" s="177" t="s">
        <v>93</v>
      </c>
      <c r="B15" s="193">
        <v>0.61749180924645064</v>
      </c>
      <c r="C15" s="193">
        <v>0.28355223880597019</v>
      </c>
      <c r="D15" s="128">
        <v>0.59701492537313428</v>
      </c>
      <c r="E15" s="128">
        <v>1.034298780487805</v>
      </c>
      <c r="F15" s="128">
        <v>0.47495000000000009</v>
      </c>
      <c r="G15" s="195">
        <v>0</v>
      </c>
      <c r="H15" s="195">
        <v>183.91013731343281</v>
      </c>
      <c r="I15" s="127">
        <v>0</v>
      </c>
      <c r="L15" s="201"/>
      <c r="M15" s="201"/>
      <c r="N15" s="201"/>
      <c r="O15" s="201"/>
      <c r="P15" s="201"/>
    </row>
    <row r="16" spans="1:16" x14ac:dyDescent="0.25">
      <c r="A16" s="177" t="s">
        <v>107</v>
      </c>
      <c r="B16" s="193">
        <v>0.58357250239169056</v>
      </c>
      <c r="C16" s="193">
        <v>0.16673500068334018</v>
      </c>
      <c r="D16" s="128">
        <v>0.50318685005031871</v>
      </c>
      <c r="E16" s="128">
        <v>1.1597530864197529</v>
      </c>
      <c r="F16" s="128">
        <v>0.33135802469135806</v>
      </c>
      <c r="G16" s="195">
        <v>0</v>
      </c>
      <c r="H16" s="195">
        <v>677.38879570613881</v>
      </c>
      <c r="I16" s="127">
        <v>0</v>
      </c>
      <c r="L16" s="201"/>
      <c r="M16" s="201"/>
      <c r="N16" s="201"/>
      <c r="O16" s="201"/>
      <c r="P16" s="201"/>
    </row>
    <row r="17" spans="1:16" x14ac:dyDescent="0.25">
      <c r="A17" s="177" t="s">
        <v>108</v>
      </c>
      <c r="B17" s="193">
        <v>1.2073346135020144</v>
      </c>
      <c r="C17" s="193">
        <v>0.34495274671486126</v>
      </c>
      <c r="D17" s="128">
        <v>1.0354305508490531</v>
      </c>
      <c r="E17" s="128">
        <v>1.1660218181818183</v>
      </c>
      <c r="F17" s="128">
        <v>0.33314909090909089</v>
      </c>
      <c r="G17" s="195">
        <v>0</v>
      </c>
      <c r="H17" s="195">
        <v>592.54729857019686</v>
      </c>
      <c r="I17" s="127">
        <v>0</v>
      </c>
      <c r="L17" s="201"/>
      <c r="M17" s="201"/>
      <c r="N17" s="201"/>
      <c r="O17" s="201"/>
      <c r="P17" s="201"/>
    </row>
    <row r="18" spans="1:16" x14ac:dyDescent="0.25">
      <c r="A18" s="177" t="s">
        <v>136</v>
      </c>
      <c r="B18" s="193">
        <v>0.68421125350290313</v>
      </c>
      <c r="C18" s="193">
        <v>0.26027938982677717</v>
      </c>
      <c r="D18" s="128">
        <v>0.75654347408107137</v>
      </c>
      <c r="E18" s="128">
        <v>0.90439119091467157</v>
      </c>
      <c r="F18" s="128">
        <v>0.34403758507456977</v>
      </c>
      <c r="G18" s="195">
        <v>0</v>
      </c>
      <c r="H18" s="195">
        <v>491.97897427752184</v>
      </c>
      <c r="I18" s="127">
        <v>0</v>
      </c>
      <c r="L18" s="201"/>
      <c r="M18" s="201"/>
      <c r="N18" s="201"/>
      <c r="O18" s="201"/>
      <c r="P18" s="201"/>
    </row>
    <row r="19" spans="1:16" x14ac:dyDescent="0.25">
      <c r="A19" s="177" t="s">
        <v>137</v>
      </c>
      <c r="B19" s="193">
        <v>0.71386229561501302</v>
      </c>
      <c r="C19" s="193">
        <v>0.27155888151762125</v>
      </c>
      <c r="D19" s="128">
        <v>0.62709030100334451</v>
      </c>
      <c r="E19" s="128">
        <v>1.1383724074074073</v>
      </c>
      <c r="F19" s="128">
        <v>0.43304589639343333</v>
      </c>
      <c r="G19" s="195">
        <v>0</v>
      </c>
      <c r="H19" s="195">
        <v>11.690926594454211</v>
      </c>
      <c r="I19" s="127">
        <v>0</v>
      </c>
      <c r="L19" s="201"/>
      <c r="M19" s="201"/>
      <c r="N19" s="201"/>
      <c r="O19" s="201"/>
      <c r="P19" s="201"/>
    </row>
    <row r="20" spans="1:16" x14ac:dyDescent="0.25">
      <c r="A20" s="177" t="s">
        <v>100</v>
      </c>
      <c r="B20" s="193">
        <v>1.2128550594720438</v>
      </c>
      <c r="C20" s="193">
        <v>0.48514202378881749</v>
      </c>
      <c r="D20" s="128">
        <v>0.91939720724457352</v>
      </c>
      <c r="E20" s="128">
        <v>1.3191850594227508</v>
      </c>
      <c r="F20" s="128">
        <v>0.52767402376910022</v>
      </c>
      <c r="G20" s="195">
        <v>88.9</v>
      </c>
      <c r="H20" s="195">
        <v>284.6215198562146</v>
      </c>
      <c r="I20" s="127">
        <v>31.23446183721828</v>
      </c>
      <c r="L20" s="201"/>
      <c r="M20" s="201"/>
      <c r="N20" s="201"/>
      <c r="O20" s="201"/>
      <c r="P20" s="201"/>
    </row>
    <row r="21" spans="1:16" x14ac:dyDescent="0.25">
      <c r="A21" s="177" t="s">
        <v>97</v>
      </c>
      <c r="B21" s="193">
        <v>0.53483146067415732</v>
      </c>
      <c r="C21" s="193">
        <v>0.20944000000000002</v>
      </c>
      <c r="D21" s="128">
        <v>0.25</v>
      </c>
      <c r="E21" s="128">
        <v>2.1393258426966293</v>
      </c>
      <c r="F21" s="128">
        <v>0.83776000000000006</v>
      </c>
      <c r="G21" s="195">
        <v>2.4</v>
      </c>
      <c r="H21" s="195">
        <v>53.415790000000001</v>
      </c>
      <c r="I21" s="127">
        <v>4.4930534585372603</v>
      </c>
      <c r="L21" s="201"/>
      <c r="M21" s="201"/>
      <c r="N21" s="201"/>
      <c r="O21" s="201"/>
      <c r="P21" s="201"/>
    </row>
    <row r="22" spans="1:16" x14ac:dyDescent="0.25">
      <c r="A22" s="175" t="s">
        <v>90</v>
      </c>
      <c r="B22" s="193">
        <v>0.69254344900228215</v>
      </c>
      <c r="C22" s="193">
        <v>0.26344902310800844</v>
      </c>
      <c r="D22" s="128">
        <v>0.75236367588172837</v>
      </c>
      <c r="E22" s="128">
        <v>0.92049027777777781</v>
      </c>
      <c r="F22" s="128">
        <v>0.35016180545832554</v>
      </c>
      <c r="G22" s="195">
        <v>0</v>
      </c>
      <c r="H22" s="195">
        <v>67.793060699029439</v>
      </c>
      <c r="I22" s="127">
        <v>0</v>
      </c>
      <c r="L22" s="201"/>
      <c r="M22" s="201"/>
      <c r="N22" s="201"/>
      <c r="O22" s="201"/>
      <c r="P22" s="201"/>
    </row>
    <row r="23" spans="1:16" x14ac:dyDescent="0.25">
      <c r="A23" s="177" t="s">
        <v>98</v>
      </c>
      <c r="B23" s="193">
        <v>1.0970066644075456</v>
      </c>
      <c r="C23" s="193">
        <v>0.31343047554501302</v>
      </c>
      <c r="D23" s="128">
        <v>1.1107345909108024</v>
      </c>
      <c r="E23" s="128">
        <v>0.98764067796610178</v>
      </c>
      <c r="F23" s="128">
        <v>0.28218305084745765</v>
      </c>
      <c r="G23" s="195">
        <v>31.7</v>
      </c>
      <c r="H23" s="195">
        <v>707.29906064548095</v>
      </c>
      <c r="I23" s="127">
        <v>4.4818382723526575</v>
      </c>
      <c r="L23" s="201"/>
      <c r="M23" s="201"/>
      <c r="N23" s="201"/>
      <c r="O23" s="201"/>
      <c r="P23" s="201"/>
    </row>
    <row r="24" spans="1:16" x14ac:dyDescent="0.25">
      <c r="A24" s="177" t="s">
        <v>81</v>
      </c>
      <c r="B24" s="193">
        <v>0.41816009557945039</v>
      </c>
      <c r="C24" s="193">
        <v>0.36687631027253675</v>
      </c>
      <c r="D24" s="128">
        <v>0.25</v>
      </c>
      <c r="E24" s="128">
        <v>1.6726403823178015</v>
      </c>
      <c r="F24" s="128">
        <v>1.467505241090147</v>
      </c>
      <c r="G24" s="195">
        <v>22</v>
      </c>
      <c r="H24" s="195">
        <v>172.87026</v>
      </c>
      <c r="I24" s="127">
        <v>12.726307000405969</v>
      </c>
      <c r="L24" s="201"/>
      <c r="M24" s="201"/>
      <c r="N24" s="201"/>
      <c r="O24" s="201"/>
      <c r="P24" s="201"/>
    </row>
    <row r="25" spans="1:16" x14ac:dyDescent="0.25">
      <c r="A25" s="175" t="s">
        <v>109</v>
      </c>
      <c r="B25" s="193">
        <v>1.0412892051658573</v>
      </c>
      <c r="C25" s="193">
        <v>0.29751120147595922</v>
      </c>
      <c r="D25" s="128">
        <v>0.80951843066380513</v>
      </c>
      <c r="E25" s="128">
        <v>1.2863069767441861</v>
      </c>
      <c r="F25" s="128">
        <v>0.36751627906976747</v>
      </c>
      <c r="G25" s="195">
        <v>201.971</v>
      </c>
      <c r="H25" s="195">
        <v>634.55466126050578</v>
      </c>
      <c r="I25" s="127">
        <v>31.828778879158556</v>
      </c>
      <c r="L25" s="201"/>
      <c r="M25" s="201"/>
      <c r="N25" s="201"/>
      <c r="O25" s="201"/>
      <c r="P25" s="201"/>
    </row>
    <row r="26" spans="1:16" x14ac:dyDescent="0.25">
      <c r="A26" s="175" t="s">
        <v>110</v>
      </c>
      <c r="B26" s="193">
        <v>1.1704356338717574</v>
      </c>
      <c r="C26" s="193">
        <v>0.3344101811062164</v>
      </c>
      <c r="D26" s="128">
        <v>1.1295606009262398</v>
      </c>
      <c r="E26" s="128">
        <v>1.0361866666666668</v>
      </c>
      <c r="F26" s="128">
        <v>0.29605333333333334</v>
      </c>
      <c r="G26" s="195">
        <v>0</v>
      </c>
      <c r="H26" s="195">
        <v>3509.7719499820178</v>
      </c>
      <c r="I26" s="127">
        <v>0</v>
      </c>
      <c r="L26" s="201"/>
      <c r="M26" s="201"/>
      <c r="N26" s="201"/>
      <c r="O26" s="201"/>
      <c r="P26" s="201"/>
    </row>
    <row r="27" spans="1:16" x14ac:dyDescent="0.25">
      <c r="A27" s="175" t="s">
        <v>82</v>
      </c>
      <c r="B27" s="193">
        <v>0.9667482476635515</v>
      </c>
      <c r="C27" s="193">
        <v>0.2506384345794393</v>
      </c>
      <c r="D27" s="128">
        <v>0.58411214953271029</v>
      </c>
      <c r="E27" s="128">
        <v>1.6550730000000002</v>
      </c>
      <c r="F27" s="128">
        <v>0.42909300000000006</v>
      </c>
      <c r="G27" s="195">
        <v>59</v>
      </c>
      <c r="H27" s="195">
        <v>134.17997786594077</v>
      </c>
      <c r="I27" s="127">
        <v>43.970792765331133</v>
      </c>
      <c r="L27" s="201"/>
      <c r="M27" s="201"/>
      <c r="N27" s="201"/>
      <c r="O27" s="201"/>
      <c r="P27" s="201"/>
    </row>
    <row r="28" spans="1:16" x14ac:dyDescent="0.25">
      <c r="A28" s="175" t="s">
        <v>111</v>
      </c>
      <c r="B28" s="193">
        <v>1.1693286644828498</v>
      </c>
      <c r="C28" s="193">
        <v>0.33409390413795703</v>
      </c>
      <c r="D28" s="128">
        <v>1.0542565608644903</v>
      </c>
      <c r="E28" s="128">
        <v>1.1091500000000003</v>
      </c>
      <c r="F28" s="128">
        <v>0.31690000000000007</v>
      </c>
      <c r="G28" s="195">
        <v>0</v>
      </c>
      <c r="H28" s="195">
        <v>737.50753602147995</v>
      </c>
      <c r="I28" s="127">
        <v>0</v>
      </c>
      <c r="L28" s="201"/>
      <c r="M28" s="201"/>
      <c r="N28" s="201"/>
      <c r="O28" s="201"/>
      <c r="P28" s="201"/>
    </row>
    <row r="29" spans="1:16" x14ac:dyDescent="0.25">
      <c r="A29" s="175" t="s">
        <v>112</v>
      </c>
      <c r="B29" s="193">
        <v>0.80469763820399698</v>
      </c>
      <c r="C29" s="193">
        <v>0.2235271217233325</v>
      </c>
      <c r="D29" s="128">
        <v>0.25026880723740313</v>
      </c>
      <c r="E29" s="128">
        <v>3.2153333333333336</v>
      </c>
      <c r="F29" s="128">
        <v>0.89314814814814825</v>
      </c>
      <c r="G29" s="195">
        <v>0</v>
      </c>
      <c r="H29" s="195">
        <v>87.260781765600072</v>
      </c>
      <c r="I29" s="127">
        <v>0</v>
      </c>
      <c r="L29" s="201"/>
      <c r="M29" s="201"/>
      <c r="N29" s="201"/>
      <c r="O29" s="201"/>
      <c r="P29" s="201"/>
    </row>
    <row r="30" spans="1:16" x14ac:dyDescent="0.25">
      <c r="A30" s="175" t="s">
        <v>139</v>
      </c>
      <c r="B30" s="193">
        <v>0.37942028985507253</v>
      </c>
      <c r="C30" s="193">
        <v>0.2371376811594203</v>
      </c>
      <c r="D30" s="128">
        <v>0.25</v>
      </c>
      <c r="E30" s="128">
        <v>1.5176811594202901</v>
      </c>
      <c r="F30" s="128">
        <v>0.9485507246376812</v>
      </c>
      <c r="G30" s="195">
        <v>0</v>
      </c>
      <c r="H30" s="195">
        <v>16.1971451788</v>
      </c>
      <c r="I30" s="127">
        <v>0</v>
      </c>
      <c r="L30" s="201"/>
      <c r="M30" s="201"/>
      <c r="N30" s="201"/>
      <c r="O30" s="201"/>
      <c r="P30" s="201"/>
    </row>
    <row r="31" spans="1:16" x14ac:dyDescent="0.25">
      <c r="A31" s="175" t="s">
        <v>114</v>
      </c>
      <c r="B31" s="193">
        <v>0.60060301507537694</v>
      </c>
      <c r="C31" s="193">
        <v>0.36400182731841024</v>
      </c>
      <c r="D31" s="128">
        <v>1.0115512628075443</v>
      </c>
      <c r="E31" s="128">
        <v>0.59374451612903234</v>
      </c>
      <c r="F31" s="128">
        <v>0.35984516129032257</v>
      </c>
      <c r="G31" s="195">
        <v>653.6</v>
      </c>
      <c r="H31" s="195">
        <v>1578.0341010246036</v>
      </c>
      <c r="I31" s="127">
        <v>41.41862330957381</v>
      </c>
      <c r="L31" s="201"/>
      <c r="M31" s="201"/>
      <c r="N31" s="201"/>
      <c r="O31" s="201"/>
      <c r="P31" s="201"/>
    </row>
    <row r="32" spans="1:16" x14ac:dyDescent="0.25">
      <c r="A32" s="175" t="s">
        <v>88</v>
      </c>
      <c r="B32" s="193">
        <v>1.0556798072216576</v>
      </c>
      <c r="C32" s="193">
        <v>0.30162280206333075</v>
      </c>
      <c r="D32" s="128">
        <v>1.1295606009262398</v>
      </c>
      <c r="E32" s="128">
        <v>0.93459333333333339</v>
      </c>
      <c r="F32" s="128">
        <v>0.26702666666666669</v>
      </c>
      <c r="G32" s="195">
        <v>1216.0999999999999</v>
      </c>
      <c r="H32" s="195">
        <v>4073.9817449492839</v>
      </c>
      <c r="I32" s="127">
        <v>29.85040376058776</v>
      </c>
      <c r="L32" s="201"/>
      <c r="M32" s="201"/>
      <c r="N32" s="201"/>
      <c r="O32" s="201"/>
      <c r="P32" s="201"/>
    </row>
    <row r="33" spans="1:1" x14ac:dyDescent="0.25">
      <c r="A33" s="196" t="s">
        <v>271</v>
      </c>
    </row>
  </sheetData>
  <mergeCells count="4">
    <mergeCell ref="B2:F2"/>
    <mergeCell ref="G2:I2"/>
    <mergeCell ref="A2:A3"/>
    <mergeCell ref="A1:I1"/>
  </mergeCell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33"/>
  <sheetViews>
    <sheetView topLeftCell="A22" workbookViewId="0">
      <selection activeCell="M7" sqref="M7"/>
    </sheetView>
  </sheetViews>
  <sheetFormatPr baseColWidth="10" defaultColWidth="9.140625" defaultRowHeight="15" x14ac:dyDescent="0.25"/>
  <cols>
    <col min="1" max="1" width="22" style="145" customWidth="1"/>
    <col min="2" max="5" width="10.140625" style="145" customWidth="1"/>
    <col min="6" max="6" width="11.7109375" style="145" bestFit="1" customWidth="1"/>
    <col min="7" max="9" width="10.140625" style="145" customWidth="1"/>
    <col min="10" max="16384" width="9.140625" style="145"/>
  </cols>
  <sheetData>
    <row r="1" spans="1:9" ht="33.75" customHeight="1" x14ac:dyDescent="0.25">
      <c r="A1" s="247" t="s">
        <v>331</v>
      </c>
      <c r="B1" s="247"/>
      <c r="C1" s="247"/>
      <c r="D1" s="247"/>
      <c r="E1" s="247"/>
      <c r="F1" s="247"/>
      <c r="G1" s="247"/>
      <c r="H1" s="247"/>
      <c r="I1" s="247"/>
    </row>
    <row r="2" spans="1:9" s="114" customFormat="1" ht="15.75" customHeight="1" x14ac:dyDescent="0.25">
      <c r="A2" s="252" t="s">
        <v>335</v>
      </c>
      <c r="B2" s="251" t="s">
        <v>362</v>
      </c>
      <c r="C2" s="251"/>
      <c r="D2" s="251"/>
      <c r="E2" s="251"/>
      <c r="F2" s="251"/>
      <c r="G2" s="251"/>
      <c r="H2" s="251"/>
      <c r="I2" s="251"/>
    </row>
    <row r="3" spans="1:9" s="114" customFormat="1" ht="15.75" customHeight="1" x14ac:dyDescent="0.25">
      <c r="A3" s="252"/>
      <c r="B3" s="142" t="s">
        <v>261</v>
      </c>
      <c r="C3" s="142" t="s">
        <v>216</v>
      </c>
      <c r="D3" s="142" t="s">
        <v>20</v>
      </c>
      <c r="E3" s="141" t="s">
        <v>217</v>
      </c>
      <c r="F3" s="142" t="s">
        <v>218</v>
      </c>
      <c r="G3" s="142" t="s">
        <v>268</v>
      </c>
      <c r="H3" s="142" t="s">
        <v>2</v>
      </c>
      <c r="I3" s="197" t="s">
        <v>222</v>
      </c>
    </row>
    <row r="4" spans="1:9" x14ac:dyDescent="0.25">
      <c r="A4" s="175" t="s">
        <v>135</v>
      </c>
      <c r="B4" s="131">
        <v>1590.8384925975774</v>
      </c>
      <c r="C4" s="131">
        <v>189.2864842045426</v>
      </c>
      <c r="D4" s="131">
        <v>400</v>
      </c>
      <c r="E4" s="131">
        <v>1122.8880461064555</v>
      </c>
      <c r="F4" s="131">
        <v>134</v>
      </c>
      <c r="G4" s="131">
        <v>0</v>
      </c>
      <c r="H4" s="131">
        <v>3437.0130229085753</v>
      </c>
      <c r="I4" s="131">
        <v>1714.5484762967565</v>
      </c>
    </row>
    <row r="5" spans="1:9" x14ac:dyDescent="0.25">
      <c r="A5" s="175" t="s">
        <v>338</v>
      </c>
      <c r="B5" s="131">
        <v>28002.098166995685</v>
      </c>
      <c r="C5" s="131">
        <v>1299.6909904598197</v>
      </c>
      <c r="D5" s="131">
        <v>1145</v>
      </c>
      <c r="E5" s="131">
        <v>9172.3091367924208</v>
      </c>
      <c r="F5" s="131">
        <v>283</v>
      </c>
      <c r="G5" s="131">
        <v>1124</v>
      </c>
      <c r="H5" s="131">
        <v>41026.098294247924</v>
      </c>
      <c r="I5" s="131">
        <v>7313.4810621560482</v>
      </c>
    </row>
    <row r="6" spans="1:9" x14ac:dyDescent="0.25">
      <c r="A6" s="175" t="s">
        <v>94</v>
      </c>
      <c r="B6" s="131">
        <v>27409.54576043069</v>
      </c>
      <c r="C6" s="131">
        <v>1256.028971853239</v>
      </c>
      <c r="D6" s="131">
        <v>3219</v>
      </c>
      <c r="E6" s="131">
        <v>6243.6620602828643</v>
      </c>
      <c r="F6" s="131">
        <v>1129</v>
      </c>
      <c r="G6" s="131">
        <v>0</v>
      </c>
      <c r="H6" s="131">
        <v>39257.236792566793</v>
      </c>
      <c r="I6" s="131">
        <v>4328.4318928615421</v>
      </c>
    </row>
    <row r="7" spans="1:9" x14ac:dyDescent="0.25">
      <c r="A7" s="175" t="s">
        <v>104</v>
      </c>
      <c r="B7" s="131">
        <v>15844.518274495482</v>
      </c>
      <c r="C7" s="131">
        <v>571.31919904728409</v>
      </c>
      <c r="D7" s="131">
        <v>450</v>
      </c>
      <c r="E7" s="131">
        <v>6291.8121376006084</v>
      </c>
      <c r="F7" s="131">
        <v>459.8</v>
      </c>
      <c r="G7" s="131">
        <v>3400</v>
      </c>
      <c r="H7" s="131">
        <v>27017.449611143373</v>
      </c>
      <c r="I7" s="131">
        <v>9471.923581897232</v>
      </c>
    </row>
    <row r="8" spans="1:9" x14ac:dyDescent="0.25">
      <c r="A8" s="175" t="s">
        <v>89</v>
      </c>
      <c r="B8" s="131">
        <v>58480.610994430259</v>
      </c>
      <c r="C8" s="131">
        <v>1979.110003532056</v>
      </c>
      <c r="D8" s="131">
        <v>4311</v>
      </c>
      <c r="E8" s="131">
        <v>31995.594470009946</v>
      </c>
      <c r="F8" s="131">
        <v>409.92</v>
      </c>
      <c r="G8" s="131">
        <v>37526</v>
      </c>
      <c r="H8" s="131">
        <v>134702.23546797226</v>
      </c>
      <c r="I8" s="131">
        <v>8541.7099458282464</v>
      </c>
    </row>
    <row r="9" spans="1:9" x14ac:dyDescent="0.25">
      <c r="A9" s="175" t="s">
        <v>134</v>
      </c>
      <c r="B9" s="131">
        <v>5991.5464333781965</v>
      </c>
      <c r="C9" s="131">
        <v>501.44802504535079</v>
      </c>
      <c r="D9" s="131">
        <v>453</v>
      </c>
      <c r="E9" s="131">
        <v>1803.2593984962405</v>
      </c>
      <c r="F9" s="131">
        <v>381</v>
      </c>
      <c r="G9" s="131">
        <v>0</v>
      </c>
      <c r="H9" s="131">
        <v>9130.2538569197877</v>
      </c>
      <c r="I9" s="131">
        <v>3278.7632033594678</v>
      </c>
    </row>
    <row r="10" spans="1:9" x14ac:dyDescent="0.25">
      <c r="A10" s="175" t="s">
        <v>99</v>
      </c>
      <c r="B10" s="131">
        <v>9107.0925837934847</v>
      </c>
      <c r="C10" s="131">
        <v>184.82746797349535</v>
      </c>
      <c r="D10" s="131">
        <v>395</v>
      </c>
      <c r="E10" s="131">
        <v>2309.2002583551389</v>
      </c>
      <c r="F10" s="131">
        <v>52</v>
      </c>
      <c r="G10" s="131">
        <v>5088</v>
      </c>
      <c r="H10" s="131">
        <v>17136.120310122118</v>
      </c>
      <c r="I10" s="131">
        <v>4745.4188475996616</v>
      </c>
    </row>
    <row r="11" spans="1:9" x14ac:dyDescent="0.25">
      <c r="A11" s="175" t="s">
        <v>339</v>
      </c>
      <c r="B11" s="131">
        <v>51311.077118208952</v>
      </c>
      <c r="C11" s="131">
        <v>323.74912767611579</v>
      </c>
      <c r="D11" s="131">
        <v>8275</v>
      </c>
      <c r="E11" s="131">
        <v>22542.484343897951</v>
      </c>
      <c r="F11" s="131">
        <v>2527.7399999999998</v>
      </c>
      <c r="G11" s="124">
        <v>19280</v>
      </c>
      <c r="H11" s="131">
        <v>104260.05058978302</v>
      </c>
      <c r="I11" s="131">
        <v>5112.5536320043457</v>
      </c>
    </row>
    <row r="12" spans="1:9" x14ac:dyDescent="0.25">
      <c r="A12" s="175" t="s">
        <v>106</v>
      </c>
      <c r="B12" s="131">
        <v>17769.318914093263</v>
      </c>
      <c r="C12" s="131">
        <v>603.75866825661035</v>
      </c>
      <c r="D12" s="131">
        <v>692</v>
      </c>
      <c r="E12" s="131">
        <v>5464.8266495015068</v>
      </c>
      <c r="F12" s="131">
        <v>819</v>
      </c>
      <c r="G12" s="131">
        <v>0</v>
      </c>
      <c r="H12" s="131">
        <v>25348.904231851382</v>
      </c>
      <c r="I12" s="131">
        <v>7424.7364930154326</v>
      </c>
    </row>
    <row r="13" spans="1:9" x14ac:dyDescent="0.25">
      <c r="A13" s="175" t="s">
        <v>91</v>
      </c>
      <c r="B13" s="131">
        <v>4576.8348408253769</v>
      </c>
      <c r="C13" s="131">
        <v>269.81011463074032</v>
      </c>
      <c r="D13" s="131">
        <v>160</v>
      </c>
      <c r="E13" s="131">
        <v>2420.0740970752872</v>
      </c>
      <c r="F13" s="131">
        <v>0</v>
      </c>
      <c r="G13" s="131">
        <v>0</v>
      </c>
      <c r="H13" s="131">
        <v>7426.7190525314036</v>
      </c>
      <c r="I13" s="131">
        <v>7716.6329525590472</v>
      </c>
    </row>
    <row r="14" spans="1:9" x14ac:dyDescent="0.25">
      <c r="A14" s="177" t="s">
        <v>80</v>
      </c>
      <c r="B14" s="131">
        <v>22703.959645253726</v>
      </c>
      <c r="C14" s="131">
        <v>299.43625682352052</v>
      </c>
      <c r="D14" s="131">
        <v>1719</v>
      </c>
      <c r="E14" s="131">
        <v>9552.7563788325442</v>
      </c>
      <c r="F14" s="131">
        <v>161</v>
      </c>
      <c r="G14" s="131">
        <v>680</v>
      </c>
      <c r="H14" s="131">
        <v>35116.152280909788</v>
      </c>
      <c r="I14" s="131">
        <v>7776.7492418742759</v>
      </c>
    </row>
    <row r="15" spans="1:9" x14ac:dyDescent="0.25">
      <c r="A15" s="177" t="s">
        <v>93</v>
      </c>
      <c r="B15" s="131">
        <v>5230.3352650149245</v>
      </c>
      <c r="C15" s="131">
        <v>58.98160679802379</v>
      </c>
      <c r="D15" s="131">
        <v>565</v>
      </c>
      <c r="E15" s="131">
        <v>1648.5330313669635</v>
      </c>
      <c r="F15" s="131">
        <v>150</v>
      </c>
      <c r="G15" s="131">
        <v>0</v>
      </c>
      <c r="H15" s="131">
        <v>7652.849903179912</v>
      </c>
      <c r="I15" s="131">
        <v>5125.6007131508841</v>
      </c>
    </row>
    <row r="16" spans="1:9" x14ac:dyDescent="0.25">
      <c r="A16" s="177" t="s">
        <v>107</v>
      </c>
      <c r="B16" s="131">
        <v>19717.734947601475</v>
      </c>
      <c r="C16" s="131">
        <v>61.765292988929886</v>
      </c>
      <c r="D16" s="131">
        <v>3302</v>
      </c>
      <c r="E16" s="131">
        <v>8989.7294491737848</v>
      </c>
      <c r="F16" s="131">
        <v>297</v>
      </c>
      <c r="G16" s="131">
        <v>1760</v>
      </c>
      <c r="H16" s="131">
        <v>34128.229689764194</v>
      </c>
      <c r="I16" s="131">
        <v>3499.6133808207746</v>
      </c>
    </row>
    <row r="17" spans="1:9" x14ac:dyDescent="0.25">
      <c r="A17" s="177" t="s">
        <v>340</v>
      </c>
      <c r="B17" s="131">
        <v>4185.9221499932401</v>
      </c>
      <c r="C17" s="131">
        <v>373.7689551094827</v>
      </c>
      <c r="D17" s="131">
        <v>395</v>
      </c>
      <c r="E17" s="131">
        <v>3267.3537075817299</v>
      </c>
      <c r="F17" s="131">
        <v>0</v>
      </c>
      <c r="G17" s="131">
        <v>0</v>
      </c>
      <c r="H17" s="131">
        <v>8222.0448126844531</v>
      </c>
      <c r="I17" s="131">
        <v>3483.192612335507</v>
      </c>
    </row>
    <row r="18" spans="1:9" x14ac:dyDescent="0.25">
      <c r="A18" s="177" t="s">
        <v>136</v>
      </c>
      <c r="B18" s="131">
        <v>4671.9171480400928</v>
      </c>
      <c r="C18" s="131">
        <v>566.10119333238583</v>
      </c>
      <c r="D18" s="131">
        <v>618</v>
      </c>
      <c r="E18" s="131">
        <v>1628.3129414395016</v>
      </c>
      <c r="F18" s="131">
        <v>125</v>
      </c>
      <c r="G18" s="131">
        <v>2567</v>
      </c>
      <c r="H18" s="131">
        <v>10176.331282811982</v>
      </c>
      <c r="I18" s="131">
        <v>3007.8496179753306</v>
      </c>
    </row>
    <row r="19" spans="1:9" x14ac:dyDescent="0.25">
      <c r="A19" s="177" t="s">
        <v>137</v>
      </c>
      <c r="B19" s="131">
        <v>304.01134615384609</v>
      </c>
      <c r="C19" s="131">
        <v>215.01533528428092</v>
      </c>
      <c r="D19" s="131">
        <v>41</v>
      </c>
      <c r="E19" s="131">
        <v>303.49103375178026</v>
      </c>
      <c r="F19" s="131">
        <v>0</v>
      </c>
      <c r="G19" s="131">
        <v>0</v>
      </c>
      <c r="H19" s="131">
        <v>863.51771518990734</v>
      </c>
      <c r="I19" s="131">
        <v>1991.5719492555279</v>
      </c>
    </row>
    <row r="20" spans="1:9" x14ac:dyDescent="0.25">
      <c r="A20" s="177" t="s">
        <v>100</v>
      </c>
      <c r="B20" s="131">
        <v>10955.674800000003</v>
      </c>
      <c r="C20" s="131">
        <v>296.01919999999996</v>
      </c>
      <c r="D20" s="131">
        <v>284</v>
      </c>
      <c r="E20" s="131">
        <v>1474.2522854493061</v>
      </c>
      <c r="F20" s="131">
        <v>178</v>
      </c>
      <c r="G20" s="131">
        <v>600</v>
      </c>
      <c r="H20" s="131">
        <v>13787.946285449309</v>
      </c>
      <c r="I20" s="131">
        <v>7627.911740628585</v>
      </c>
    </row>
    <row r="21" spans="1:9" x14ac:dyDescent="0.25">
      <c r="A21" s="177" t="s">
        <v>97</v>
      </c>
      <c r="B21" s="131">
        <v>5818.1132304000002</v>
      </c>
      <c r="C21" s="131">
        <v>35.488999999999997</v>
      </c>
      <c r="D21" s="131">
        <v>1005</v>
      </c>
      <c r="E21" s="131">
        <v>1973.1185551985689</v>
      </c>
      <c r="F21" s="131">
        <v>7</v>
      </c>
      <c r="G21" s="131">
        <v>1096</v>
      </c>
      <c r="H21" s="131">
        <v>9934.7207855985689</v>
      </c>
      <c r="I21" s="131">
        <v>5608.4512367722455</v>
      </c>
    </row>
    <row r="22" spans="1:9" x14ac:dyDescent="0.25">
      <c r="A22" s="175" t="s">
        <v>90</v>
      </c>
      <c r="B22" s="131">
        <v>1248.0769584444463</v>
      </c>
      <c r="C22" s="131">
        <v>253.93965249157773</v>
      </c>
      <c r="D22" s="131">
        <v>108</v>
      </c>
      <c r="E22" s="131">
        <v>425.49133908101248</v>
      </c>
      <c r="F22" s="131">
        <v>300.7</v>
      </c>
      <c r="G22" s="131">
        <v>0</v>
      </c>
      <c r="H22" s="131">
        <v>2336.2079500170366</v>
      </c>
      <c r="I22" s="131">
        <v>3779.8191640758814</v>
      </c>
    </row>
    <row r="23" spans="1:9" x14ac:dyDescent="0.25">
      <c r="A23" s="177" t="s">
        <v>98</v>
      </c>
      <c r="B23" s="131">
        <v>15517.608414096916</v>
      </c>
      <c r="C23" s="131">
        <v>650.52342482774191</v>
      </c>
      <c r="D23" s="131">
        <v>774</v>
      </c>
      <c r="E23" s="131">
        <v>7918.5128868139509</v>
      </c>
      <c r="F23" s="131">
        <v>198</v>
      </c>
      <c r="G23" s="131">
        <v>1352</v>
      </c>
      <c r="H23" s="131">
        <v>26410.64472573861</v>
      </c>
      <c r="I23" s="131">
        <v>6346.8254093046389</v>
      </c>
    </row>
    <row r="24" spans="1:9" x14ac:dyDescent="0.25">
      <c r="A24" s="177" t="s">
        <v>81</v>
      </c>
      <c r="B24" s="131">
        <v>6676.29108</v>
      </c>
      <c r="C24" s="131">
        <v>118.73020500000001</v>
      </c>
      <c r="D24" s="131">
        <v>677</v>
      </c>
      <c r="E24" s="131">
        <v>2702.2096644695434</v>
      </c>
      <c r="F24" s="131">
        <v>239.5</v>
      </c>
      <c r="G24" s="131">
        <v>0</v>
      </c>
      <c r="H24" s="131">
        <v>10413.730949469544</v>
      </c>
      <c r="I24" s="131">
        <v>4650.6666691093096</v>
      </c>
    </row>
    <row r="25" spans="1:9" x14ac:dyDescent="0.25">
      <c r="A25" s="175" t="s">
        <v>109</v>
      </c>
      <c r="B25" s="131">
        <v>8448.0588584635934</v>
      </c>
      <c r="C25" s="131">
        <v>620.9509359725181</v>
      </c>
      <c r="D25" s="131">
        <v>617</v>
      </c>
      <c r="E25" s="131">
        <v>5634.1557333377496</v>
      </c>
      <c r="F25" s="131">
        <v>123</v>
      </c>
      <c r="G25" s="131">
        <v>4400</v>
      </c>
      <c r="H25" s="131">
        <v>19843.165527773861</v>
      </c>
      <c r="I25" s="131">
        <v>5104.6650913776721</v>
      </c>
    </row>
    <row r="26" spans="1:9" x14ac:dyDescent="0.25">
      <c r="A26" s="175" t="s">
        <v>341</v>
      </c>
      <c r="B26" s="131">
        <v>34360.430850039753</v>
      </c>
      <c r="C26" s="131">
        <v>1157.3250713311545</v>
      </c>
      <c r="D26" s="131">
        <v>2770</v>
      </c>
      <c r="E26" s="131">
        <v>17322.93604864032</v>
      </c>
      <c r="F26" s="131">
        <v>1000</v>
      </c>
      <c r="G26" s="131">
        <v>12800</v>
      </c>
      <c r="H26" s="131">
        <v>69410.691970011234</v>
      </c>
      <c r="I26" s="131">
        <v>5709.7013093447022</v>
      </c>
    </row>
    <row r="27" spans="1:9" x14ac:dyDescent="0.25">
      <c r="A27" s="175" t="s">
        <v>82</v>
      </c>
      <c r="B27" s="131">
        <v>5957.3821051401865</v>
      </c>
      <c r="C27" s="131">
        <v>266.61693925233641</v>
      </c>
      <c r="D27" s="131">
        <v>213</v>
      </c>
      <c r="E27" s="131">
        <v>2679.6020241558485</v>
      </c>
      <c r="F27" s="131">
        <v>20</v>
      </c>
      <c r="G27" s="131">
        <v>0</v>
      </c>
      <c r="H27" s="131">
        <v>9136.6010685483707</v>
      </c>
      <c r="I27" s="131">
        <v>6917.9045553618334</v>
      </c>
    </row>
    <row r="28" spans="1:9" x14ac:dyDescent="0.25">
      <c r="A28" s="175" t="s">
        <v>355</v>
      </c>
      <c r="B28" s="131">
        <v>7987.8159784420395</v>
      </c>
      <c r="C28" s="131">
        <v>400.46028526458929</v>
      </c>
      <c r="D28" s="131">
        <v>641</v>
      </c>
      <c r="E28" s="131">
        <v>6256.931614712993</v>
      </c>
      <c r="F28" s="131">
        <v>104</v>
      </c>
      <c r="G28" s="131">
        <v>0</v>
      </c>
      <c r="H28" s="131">
        <v>15390.20787841962</v>
      </c>
      <c r="I28" s="131">
        <v>3831.8690873974592</v>
      </c>
    </row>
    <row r="29" spans="1:9" x14ac:dyDescent="0.25">
      <c r="A29" s="175" t="s">
        <v>112</v>
      </c>
      <c r="B29" s="131">
        <v>7748.0710763412553</v>
      </c>
      <c r="C29" s="131">
        <v>210.12810055244523</v>
      </c>
      <c r="D29" s="131">
        <v>277</v>
      </c>
      <c r="E29" s="131">
        <v>3295.1281673346357</v>
      </c>
      <c r="F29" s="131">
        <v>0</v>
      </c>
      <c r="G29" s="131">
        <v>200</v>
      </c>
      <c r="H29" s="131">
        <v>11730.327344228335</v>
      </c>
      <c r="I29" s="131">
        <v>8694.019336966734</v>
      </c>
    </row>
    <row r="30" spans="1:9" x14ac:dyDescent="0.25">
      <c r="A30" s="175" t="s">
        <v>337</v>
      </c>
      <c r="B30" s="131">
        <v>4150.7250000000004</v>
      </c>
      <c r="C30" s="131">
        <v>282.2060869565218</v>
      </c>
      <c r="D30" s="131">
        <v>460</v>
      </c>
      <c r="E30" s="131">
        <v>2409.7710410387199</v>
      </c>
      <c r="F30" s="131">
        <v>25.38</v>
      </c>
      <c r="G30" s="131">
        <v>0</v>
      </c>
      <c r="H30" s="131">
        <v>7328.0821279952424</v>
      </c>
      <c r="I30" s="131">
        <v>4408.012126706818</v>
      </c>
    </row>
    <row r="31" spans="1:9" x14ac:dyDescent="0.25">
      <c r="A31" s="175" t="s">
        <v>359</v>
      </c>
      <c r="B31" s="131">
        <v>23682.39770279971</v>
      </c>
      <c r="C31" s="131">
        <v>107.61255955100175</v>
      </c>
      <c r="D31" s="131">
        <v>1931</v>
      </c>
      <c r="E31" s="131">
        <v>12924.66448610513</v>
      </c>
      <c r="F31" s="131">
        <v>495.8</v>
      </c>
      <c r="G31" s="131">
        <v>6800</v>
      </c>
      <c r="H31" s="131">
        <v>45941.474748455847</v>
      </c>
      <c r="I31" s="131">
        <v>7863.6491036182833</v>
      </c>
    </row>
    <row r="32" spans="1:9" x14ac:dyDescent="0.25">
      <c r="A32" s="175" t="s">
        <v>336</v>
      </c>
      <c r="B32" s="131">
        <v>71790.775858941866</v>
      </c>
      <c r="C32" s="131">
        <v>3329.421633944572</v>
      </c>
      <c r="D32" s="131">
        <v>3732</v>
      </c>
      <c r="E32" s="131">
        <v>31850.356735669568</v>
      </c>
      <c r="F32" s="131">
        <v>1842</v>
      </c>
      <c r="G32" s="131">
        <v>16208</v>
      </c>
      <c r="H32" s="131">
        <v>128752.55422855601</v>
      </c>
      <c r="I32" s="131">
        <v>6150.0501370111324</v>
      </c>
    </row>
    <row r="33" spans="1:1" x14ac:dyDescent="0.25">
      <c r="A33" s="196" t="s">
        <v>301</v>
      </c>
    </row>
  </sheetData>
  <mergeCells count="3">
    <mergeCell ref="B2:I2"/>
    <mergeCell ref="A2:A3"/>
    <mergeCell ref="A1:I1"/>
  </mergeCells>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36"/>
  <sheetViews>
    <sheetView topLeftCell="A3" workbookViewId="0">
      <selection activeCell="D9" sqref="D9"/>
    </sheetView>
  </sheetViews>
  <sheetFormatPr baseColWidth="10" defaultColWidth="11.42578125" defaultRowHeight="15" x14ac:dyDescent="0.25"/>
  <cols>
    <col min="1" max="1" width="18.5703125" bestFit="1" customWidth="1"/>
    <col min="2" max="2" width="15.5703125" customWidth="1"/>
    <col min="6" max="6" width="13.7109375" customWidth="1"/>
  </cols>
  <sheetData>
    <row r="3" spans="1:12" ht="15.75" thickBot="1" x14ac:dyDescent="0.3"/>
    <row r="4" spans="1:12" ht="15.75" thickBot="1" x14ac:dyDescent="0.3">
      <c r="A4" s="46" t="s">
        <v>140</v>
      </c>
      <c r="B4" s="40"/>
      <c r="D4" s="8"/>
    </row>
    <row r="5" spans="1:12" ht="16.5" customHeight="1" x14ac:dyDescent="0.25"/>
    <row r="6" spans="1:12" ht="21.75" customHeight="1" x14ac:dyDescent="0.25">
      <c r="A6" s="253" t="s">
        <v>0</v>
      </c>
      <c r="B6" s="255" t="s">
        <v>6</v>
      </c>
      <c r="C6" s="256"/>
      <c r="D6" s="256"/>
      <c r="E6" s="256"/>
      <c r="F6" s="256"/>
      <c r="G6" s="256"/>
      <c r="H6" s="257"/>
      <c r="I6" s="255" t="s">
        <v>7</v>
      </c>
      <c r="J6" s="256"/>
      <c r="K6" s="257"/>
      <c r="L6" s="9" t="s">
        <v>8</v>
      </c>
    </row>
    <row r="7" spans="1:12" x14ac:dyDescent="0.25">
      <c r="A7" s="254"/>
      <c r="B7" s="10" t="s">
        <v>9</v>
      </c>
      <c r="C7" s="10" t="s">
        <v>10</v>
      </c>
      <c r="D7" s="10" t="s">
        <v>11</v>
      </c>
      <c r="E7" s="10" t="s">
        <v>12</v>
      </c>
      <c r="F7" s="10" t="s">
        <v>13</v>
      </c>
      <c r="G7" s="10" t="s">
        <v>14</v>
      </c>
      <c r="H7" s="10" t="s">
        <v>15</v>
      </c>
      <c r="I7" s="10" t="s">
        <v>16</v>
      </c>
      <c r="J7" s="11" t="s">
        <v>17</v>
      </c>
      <c r="K7" s="12" t="s">
        <v>18</v>
      </c>
      <c r="L7" s="13"/>
    </row>
    <row r="8" spans="1:12" x14ac:dyDescent="0.25">
      <c r="A8" s="4" t="s">
        <v>135</v>
      </c>
      <c r="B8" s="14">
        <f>'[1]prep-cuadro5'!F2</f>
        <v>0</v>
      </c>
      <c r="C8" s="14">
        <f>'[1]prep-cuadro5'!G2</f>
        <v>0</v>
      </c>
      <c r="D8" s="14">
        <f>'[1]prep-cuadro5'!H2</f>
        <v>0</v>
      </c>
      <c r="E8" s="14">
        <f>'[1]prep-cuadro5'!I2</f>
        <v>2073</v>
      </c>
      <c r="F8" s="14">
        <f>'[1]prep-cuadro5'!J2</f>
        <v>5712</v>
      </c>
      <c r="G8" s="14">
        <f>'[1]prep-cuadro5'!K2</f>
        <v>92</v>
      </c>
      <c r="H8" s="14">
        <f>'[1]prep-cuadro5'!L2</f>
        <v>0</v>
      </c>
      <c r="I8" s="14" t="str">
        <f>'[1]prep-cuadro5'!M2</f>
        <v>NA</v>
      </c>
      <c r="J8" s="14" t="str">
        <f>'[1]prep-cuadro5'!N2</f>
        <v>NA</v>
      </c>
      <c r="K8" s="14" t="str">
        <f>'[1]prep-cuadro5'!O2</f>
        <v>NA</v>
      </c>
      <c r="L8" s="15"/>
    </row>
    <row r="9" spans="1:12" x14ac:dyDescent="0.25">
      <c r="A9" s="4" t="s">
        <v>103</v>
      </c>
      <c r="B9" s="14">
        <f>'[1]prep-cuadro5'!F3</f>
        <v>0</v>
      </c>
      <c r="C9" s="14">
        <f>'[1]prep-cuadro5'!G3</f>
        <v>0</v>
      </c>
      <c r="D9" s="14">
        <f>'[1]prep-cuadro5'!H3</f>
        <v>0</v>
      </c>
      <c r="E9" s="14">
        <f>'[1]prep-cuadro5'!I3</f>
        <v>0</v>
      </c>
      <c r="F9" s="14">
        <f>'[1]prep-cuadro5'!J3</f>
        <v>0</v>
      </c>
      <c r="G9" s="14">
        <f>'[1]prep-cuadro5'!K3</f>
        <v>0</v>
      </c>
      <c r="H9" s="14">
        <f>'[1]prep-cuadro5'!L3</f>
        <v>0</v>
      </c>
      <c r="I9" s="14">
        <f>'[1]prep-cuadro5'!M3</f>
        <v>100</v>
      </c>
      <c r="J9" s="14">
        <f>'[1]prep-cuadro5'!N3</f>
        <v>0</v>
      </c>
      <c r="K9" s="14">
        <f>'[1]prep-cuadro5'!O3</f>
        <v>0</v>
      </c>
      <c r="L9" s="15"/>
    </row>
    <row r="10" spans="1:12" x14ac:dyDescent="0.25">
      <c r="A10" s="4" t="s">
        <v>94</v>
      </c>
      <c r="B10" s="14">
        <f>'[1]prep-cuadro5'!F4</f>
        <v>0</v>
      </c>
      <c r="C10" s="14">
        <f>'[1]prep-cuadro5'!G4</f>
        <v>0</v>
      </c>
      <c r="D10" s="14">
        <f>'[1]prep-cuadro5'!H4</f>
        <v>0</v>
      </c>
      <c r="E10" s="14">
        <f>'[1]prep-cuadro5'!I4</f>
        <v>24479</v>
      </c>
      <c r="F10" s="14">
        <f>'[1]prep-cuadro5'!J4</f>
        <v>29823</v>
      </c>
      <c r="G10" s="14">
        <f>'[1]prep-cuadro5'!K4</f>
        <v>1454</v>
      </c>
      <c r="H10" s="14">
        <f>'[1]prep-cuadro5'!L4</f>
        <v>312</v>
      </c>
      <c r="I10" s="14">
        <f>'[1]prep-cuadro5'!M4</f>
        <v>0</v>
      </c>
      <c r="J10" s="14">
        <f>'[1]prep-cuadro5'!N4</f>
        <v>0</v>
      </c>
      <c r="K10" s="14">
        <f>'[1]prep-cuadro5'!O4</f>
        <v>0</v>
      </c>
      <c r="L10" s="15"/>
    </row>
    <row r="11" spans="1:12" x14ac:dyDescent="0.25">
      <c r="A11" s="4" t="s">
        <v>138</v>
      </c>
      <c r="B11" s="14">
        <f>'[1]prep-cuadro5'!F5</f>
        <v>0</v>
      </c>
      <c r="C11" s="14">
        <f>'[1]prep-cuadro5'!G5</f>
        <v>0</v>
      </c>
      <c r="D11" s="14">
        <f>'[1]prep-cuadro5'!H5</f>
        <v>0</v>
      </c>
      <c r="E11" s="14">
        <f>'[1]prep-cuadro5'!I5</f>
        <v>0</v>
      </c>
      <c r="F11" s="14">
        <f>'[1]prep-cuadro5'!J5</f>
        <v>0</v>
      </c>
      <c r="G11" s="14">
        <f>'[1]prep-cuadro5'!K5</f>
        <v>0</v>
      </c>
      <c r="H11" s="14">
        <f>'[1]prep-cuadro5'!L5</f>
        <v>0</v>
      </c>
      <c r="I11" s="14">
        <f>'[1]prep-cuadro5'!M5</f>
        <v>0</v>
      </c>
      <c r="J11" s="14">
        <f>'[1]prep-cuadro5'!N5</f>
        <v>128</v>
      </c>
      <c r="K11" s="14">
        <f>'[1]prep-cuadro5'!O5</f>
        <v>0</v>
      </c>
      <c r="L11" s="15"/>
    </row>
    <row r="12" spans="1:12" x14ac:dyDescent="0.25">
      <c r="A12" s="4" t="s">
        <v>89</v>
      </c>
      <c r="B12" s="14">
        <f>'[1]prep-cuadro5'!F6</f>
        <v>0</v>
      </c>
      <c r="C12" s="14">
        <f>'[1]prep-cuadro5'!G6</f>
        <v>0</v>
      </c>
      <c r="D12" s="14">
        <f>'[1]prep-cuadro5'!H6</f>
        <v>1711</v>
      </c>
      <c r="E12" s="14">
        <f>'[1]prep-cuadro5'!I6</f>
        <v>0</v>
      </c>
      <c r="F12" s="14">
        <f>'[1]prep-cuadro5'!J6</f>
        <v>18498</v>
      </c>
      <c r="G12" s="14">
        <f>'[1]prep-cuadro5'!K6</f>
        <v>52</v>
      </c>
      <c r="H12" s="14">
        <f>'[1]prep-cuadro5'!L6</f>
        <v>0</v>
      </c>
      <c r="I12" s="14">
        <f>'[1]prep-cuadro5'!M6</f>
        <v>1757</v>
      </c>
      <c r="J12" s="14">
        <f>'[1]prep-cuadro5'!N6</f>
        <v>564</v>
      </c>
      <c r="K12" s="14">
        <f>'[1]prep-cuadro5'!O6</f>
        <v>12</v>
      </c>
      <c r="L12" s="15"/>
    </row>
    <row r="13" spans="1:12" x14ac:dyDescent="0.25">
      <c r="A13" s="4" t="s">
        <v>134</v>
      </c>
      <c r="B13" s="14">
        <f>'[1]prep-cuadro5'!F7</f>
        <v>0</v>
      </c>
      <c r="C13" s="14">
        <f>'[1]prep-cuadro5'!G7</f>
        <v>0</v>
      </c>
      <c r="D13" s="14">
        <f>'[1]prep-cuadro5'!H7</f>
        <v>0</v>
      </c>
      <c r="E13" s="14">
        <f>'[1]prep-cuadro5'!I7</f>
        <v>4141</v>
      </c>
      <c r="F13" s="14">
        <f>'[1]prep-cuadro5'!J7</f>
        <v>6483</v>
      </c>
      <c r="G13" s="14">
        <f>'[1]prep-cuadro5'!K7</f>
        <v>153</v>
      </c>
      <c r="H13" s="14">
        <f>'[1]prep-cuadro5'!L7</f>
        <v>0</v>
      </c>
      <c r="I13" s="14">
        <f>'[1]prep-cuadro5'!M7</f>
        <v>0</v>
      </c>
      <c r="J13" s="14">
        <f>'[1]prep-cuadro5'!N7</f>
        <v>0</v>
      </c>
      <c r="K13" s="14">
        <f>'[1]prep-cuadro5'!O7</f>
        <v>0</v>
      </c>
      <c r="L13" s="15"/>
    </row>
    <row r="14" spans="1:12" x14ac:dyDescent="0.25">
      <c r="A14" s="4" t="s">
        <v>99</v>
      </c>
      <c r="B14" s="14">
        <f>'[1]prep-cuadro5'!F8</f>
        <v>47</v>
      </c>
      <c r="C14" s="14">
        <f>'[1]prep-cuadro5'!G8</f>
        <v>5099</v>
      </c>
      <c r="D14" s="14">
        <f>'[1]prep-cuadro5'!H8</f>
        <v>273</v>
      </c>
      <c r="E14" s="14">
        <f>'[1]prep-cuadro5'!I8</f>
        <v>10964</v>
      </c>
      <c r="F14" s="14">
        <f>'[1]prep-cuadro5'!J8</f>
        <v>1328</v>
      </c>
      <c r="G14" s="14">
        <f>'[1]prep-cuadro5'!K8</f>
        <v>50</v>
      </c>
      <c r="H14" s="14">
        <f>'[1]prep-cuadro5'!L8</f>
        <v>0</v>
      </c>
      <c r="I14" s="14">
        <f>'[1]prep-cuadro5'!M8</f>
        <v>86</v>
      </c>
      <c r="J14" s="14">
        <f>'[1]prep-cuadro5'!N8</f>
        <v>585</v>
      </c>
      <c r="K14" s="14">
        <f>'[1]prep-cuadro5'!O8</f>
        <v>0</v>
      </c>
      <c r="L14" s="15"/>
    </row>
    <row r="15" spans="1:12" x14ac:dyDescent="0.25">
      <c r="A15" s="4" t="s">
        <v>105</v>
      </c>
      <c r="B15" s="14">
        <f>'[1]prep-cuadro5'!F9</f>
        <v>0</v>
      </c>
      <c r="C15" s="14">
        <f>'[1]prep-cuadro5'!G9</f>
        <v>0</v>
      </c>
      <c r="D15" s="14">
        <f>'[1]prep-cuadro5'!H9</f>
        <v>73583</v>
      </c>
      <c r="E15" s="14">
        <f>'[1]prep-cuadro5'!I9</f>
        <v>35172</v>
      </c>
      <c r="F15" s="14">
        <f>'[1]prep-cuadro5'!J9</f>
        <v>51025</v>
      </c>
      <c r="G15" s="14">
        <f>'[1]prep-cuadro5'!K9</f>
        <v>348</v>
      </c>
      <c r="H15" s="14">
        <f>'[1]prep-cuadro5'!L9</f>
        <v>41</v>
      </c>
      <c r="I15" s="14">
        <f>'[1]prep-cuadro5'!M9</f>
        <v>20</v>
      </c>
      <c r="J15" s="14">
        <f>'[1]prep-cuadro5'!N9</f>
        <v>390</v>
      </c>
      <c r="K15" s="14">
        <f>'[1]prep-cuadro5'!O9</f>
        <v>0</v>
      </c>
      <c r="L15" s="15"/>
    </row>
    <row r="16" spans="1:12" x14ac:dyDescent="0.25">
      <c r="A16" s="4" t="s">
        <v>106</v>
      </c>
      <c r="B16" s="14">
        <f>'[1]prep-cuadro5'!F10</f>
        <v>0</v>
      </c>
      <c r="C16" s="14">
        <f>'[1]prep-cuadro5'!G10</f>
        <v>0</v>
      </c>
      <c r="D16" s="14">
        <f>'[1]prep-cuadro5'!H10</f>
        <v>0</v>
      </c>
      <c r="E16" s="14">
        <f>'[1]prep-cuadro5'!I10</f>
        <v>0</v>
      </c>
      <c r="F16" s="14">
        <f>'[1]prep-cuadro5'!J10</f>
        <v>0</v>
      </c>
      <c r="G16" s="14">
        <f>'[1]prep-cuadro5'!K10</f>
        <v>0</v>
      </c>
      <c r="H16" s="14">
        <f>'[1]prep-cuadro5'!L10</f>
        <v>0</v>
      </c>
      <c r="I16" s="14">
        <f>'[1]prep-cuadro5'!M10</f>
        <v>0</v>
      </c>
      <c r="J16" s="14">
        <f>'[1]prep-cuadro5'!N10</f>
        <v>0</v>
      </c>
      <c r="K16" s="14">
        <f>'[1]prep-cuadro5'!O10</f>
        <v>0</v>
      </c>
      <c r="L16" s="15"/>
    </row>
    <row r="17" spans="1:12" x14ac:dyDescent="0.25">
      <c r="A17" s="4" t="s">
        <v>91</v>
      </c>
      <c r="B17" s="14">
        <f>'[1]prep-cuadro5'!F11</f>
        <v>0</v>
      </c>
      <c r="C17" s="14">
        <f>'[1]prep-cuadro5'!G11</f>
        <v>0</v>
      </c>
      <c r="D17" s="14">
        <f>'[1]prep-cuadro5'!H11</f>
        <v>0</v>
      </c>
      <c r="E17" s="14">
        <f>'[1]prep-cuadro5'!I11</f>
        <v>0</v>
      </c>
      <c r="F17" s="14">
        <f>'[1]prep-cuadro5'!J11</f>
        <v>0</v>
      </c>
      <c r="G17" s="14">
        <f>'[1]prep-cuadro5'!K11</f>
        <v>0</v>
      </c>
      <c r="H17" s="14">
        <f>'[1]prep-cuadro5'!L11</f>
        <v>0</v>
      </c>
      <c r="I17" s="14">
        <f>'[1]prep-cuadro5'!M11</f>
        <v>0</v>
      </c>
      <c r="J17" s="14">
        <f>'[1]prep-cuadro5'!N11</f>
        <v>0</v>
      </c>
      <c r="K17" s="14">
        <f>'[1]prep-cuadro5'!O11</f>
        <v>0</v>
      </c>
      <c r="L17" s="15"/>
    </row>
    <row r="18" spans="1:12" x14ac:dyDescent="0.25">
      <c r="A18" s="4" t="s">
        <v>80</v>
      </c>
      <c r="B18" s="14">
        <f>'[1]prep-cuadro5'!F12</f>
        <v>0</v>
      </c>
      <c r="C18" s="14">
        <f>'[1]prep-cuadro5'!G12</f>
        <v>0</v>
      </c>
      <c r="D18" s="14">
        <f>'[1]prep-cuadro5'!H12</f>
        <v>0</v>
      </c>
      <c r="E18" s="14">
        <f>'[1]prep-cuadro5'!I12</f>
        <v>0</v>
      </c>
      <c r="F18" s="14">
        <f>'[1]prep-cuadro5'!J12</f>
        <v>5247</v>
      </c>
      <c r="G18" s="14">
        <f>'[1]prep-cuadro5'!K12</f>
        <v>41</v>
      </c>
      <c r="H18" s="14">
        <f>'[1]prep-cuadro5'!L12</f>
        <v>0</v>
      </c>
      <c r="I18" s="14">
        <f>'[1]prep-cuadro5'!M12</f>
        <v>48</v>
      </c>
      <c r="J18" s="14">
        <f>'[1]prep-cuadro5'!N12</f>
        <v>0</v>
      </c>
      <c r="K18" s="14">
        <f>'[1]prep-cuadro5'!O12</f>
        <v>0</v>
      </c>
      <c r="L18" s="15"/>
    </row>
    <row r="19" spans="1:12" x14ac:dyDescent="0.25">
      <c r="A19" s="4" t="s">
        <v>93</v>
      </c>
      <c r="B19" s="14" t="str">
        <f>'[1]prep-cuadro5'!F13</f>
        <v>No aplica</v>
      </c>
      <c r="C19" s="14" t="str">
        <f>'[1]prep-cuadro5'!G13</f>
        <v>No aplica</v>
      </c>
      <c r="D19" s="14" t="str">
        <f>'[1]prep-cuadro5'!H13</f>
        <v>No aplica</v>
      </c>
      <c r="E19" s="14" t="str">
        <f>'[1]prep-cuadro5'!I13</f>
        <v>No aplica</v>
      </c>
      <c r="F19" s="14">
        <f>'[1]prep-cuadro5'!J13</f>
        <v>1566</v>
      </c>
      <c r="G19" s="14">
        <f>'[1]prep-cuadro5'!K13</f>
        <v>103</v>
      </c>
      <c r="H19" s="14">
        <f>'[1]prep-cuadro5'!L13</f>
        <v>0</v>
      </c>
      <c r="I19" s="14">
        <f>'[1]prep-cuadro5'!M13</f>
        <v>0</v>
      </c>
      <c r="J19" s="14">
        <f>'[1]prep-cuadro5'!N13</f>
        <v>0</v>
      </c>
      <c r="K19" s="14">
        <f>'[1]prep-cuadro5'!O13</f>
        <v>0</v>
      </c>
      <c r="L19" s="15"/>
    </row>
    <row r="20" spans="1:12" x14ac:dyDescent="0.25">
      <c r="A20" s="4" t="s">
        <v>107</v>
      </c>
      <c r="B20" s="14">
        <f>'[1]prep-cuadro5'!F14</f>
        <v>0</v>
      </c>
      <c r="C20" s="14">
        <f>'[1]prep-cuadro5'!G14</f>
        <v>0</v>
      </c>
      <c r="D20" s="14">
        <f>'[1]prep-cuadro5'!H14</f>
        <v>3958</v>
      </c>
      <c r="E20" s="14">
        <f>'[1]prep-cuadro5'!I14</f>
        <v>2099</v>
      </c>
      <c r="F20" s="14">
        <f>'[1]prep-cuadro5'!J14</f>
        <v>8646</v>
      </c>
      <c r="G20" s="14">
        <f>'[1]prep-cuadro5'!K14</f>
        <v>288</v>
      </c>
      <c r="H20" s="14">
        <f>'[1]prep-cuadro5'!L14</f>
        <v>0</v>
      </c>
      <c r="I20" s="14">
        <f>'[1]prep-cuadro5'!M14</f>
        <v>125</v>
      </c>
      <c r="J20" s="14">
        <f>'[1]prep-cuadro5'!N14</f>
        <v>0</v>
      </c>
      <c r="K20" s="14">
        <f>'[1]prep-cuadro5'!O14</f>
        <v>0</v>
      </c>
      <c r="L20" s="15"/>
    </row>
    <row r="21" spans="1:12" x14ac:dyDescent="0.25">
      <c r="A21" s="4" t="s">
        <v>108</v>
      </c>
      <c r="B21" s="14">
        <f>'[1]prep-cuadro5'!F15</f>
        <v>0</v>
      </c>
      <c r="C21" s="14">
        <f>'[1]prep-cuadro5'!G15</f>
        <v>0</v>
      </c>
      <c r="D21" s="14">
        <f>'[1]prep-cuadro5'!H15</f>
        <v>0</v>
      </c>
      <c r="E21" s="14">
        <f>'[1]prep-cuadro5'!I15</f>
        <v>0</v>
      </c>
      <c r="F21" s="14">
        <f>'[1]prep-cuadro5'!J15</f>
        <v>0</v>
      </c>
      <c r="G21" s="14">
        <f>'[1]prep-cuadro5'!K15</f>
        <v>0</v>
      </c>
      <c r="H21" s="14">
        <f>'[1]prep-cuadro5'!L15</f>
        <v>0</v>
      </c>
      <c r="I21" s="14">
        <f>'[1]prep-cuadro5'!M15</f>
        <v>0</v>
      </c>
      <c r="J21" s="14">
        <f>'[1]prep-cuadro5'!N15</f>
        <v>0</v>
      </c>
      <c r="K21" s="14">
        <f>'[1]prep-cuadro5'!O15</f>
        <v>0</v>
      </c>
      <c r="L21" s="14"/>
    </row>
    <row r="22" spans="1:12" x14ac:dyDescent="0.25">
      <c r="A22" s="4" t="s">
        <v>136</v>
      </c>
      <c r="B22" s="14">
        <f>'[1]prep-cuadro5'!F16</f>
        <v>0</v>
      </c>
      <c r="C22" s="14">
        <f>'[1]prep-cuadro5'!G16</f>
        <v>0</v>
      </c>
      <c r="D22" s="14">
        <f>'[1]prep-cuadro5'!H16</f>
        <v>0</v>
      </c>
      <c r="E22" s="14">
        <f>'[1]prep-cuadro5'!I16</f>
        <v>6447</v>
      </c>
      <c r="F22" s="14">
        <f>'[1]prep-cuadro5'!J16</f>
        <v>9142</v>
      </c>
      <c r="G22" s="14">
        <f>'[1]prep-cuadro5'!K16</f>
        <v>20</v>
      </c>
      <c r="H22" s="14">
        <f>'[1]prep-cuadro5'!L16</f>
        <v>0</v>
      </c>
      <c r="I22" s="14">
        <f>'[1]prep-cuadro5'!M16</f>
        <v>0</v>
      </c>
      <c r="J22" s="14">
        <f>'[1]prep-cuadro5'!N16</f>
        <v>165</v>
      </c>
      <c r="K22" s="14">
        <f>'[1]prep-cuadro5'!O16</f>
        <v>0</v>
      </c>
      <c r="L22" s="15"/>
    </row>
    <row r="23" spans="1:12" x14ac:dyDescent="0.25">
      <c r="A23" s="4" t="s">
        <v>137</v>
      </c>
      <c r="B23" s="14">
        <f>'[1]prep-cuadro5'!F17</f>
        <v>0</v>
      </c>
      <c r="C23" s="14">
        <f>'[1]prep-cuadro5'!G17</f>
        <v>0</v>
      </c>
      <c r="D23" s="14">
        <f>'[1]prep-cuadro5'!H17</f>
        <v>0</v>
      </c>
      <c r="E23" s="14">
        <f>'[1]prep-cuadro5'!I17</f>
        <v>320</v>
      </c>
      <c r="F23" s="14">
        <f>'[1]prep-cuadro5'!J17</f>
        <v>507</v>
      </c>
      <c r="G23" s="14">
        <f>'[1]prep-cuadro5'!K17</f>
        <v>0</v>
      </c>
      <c r="H23" s="14">
        <f>'[1]prep-cuadro5'!L17</f>
        <v>0</v>
      </c>
      <c r="I23" s="14">
        <f>'[1]prep-cuadro5'!M17</f>
        <v>0</v>
      </c>
      <c r="J23" s="14">
        <f>'[1]prep-cuadro5'!N17</f>
        <v>0</v>
      </c>
      <c r="K23" s="14">
        <f>'[1]prep-cuadro5'!O17</f>
        <v>0</v>
      </c>
      <c r="L23" s="15"/>
    </row>
    <row r="24" spans="1:12" x14ac:dyDescent="0.25">
      <c r="A24" s="6" t="s">
        <v>100</v>
      </c>
      <c r="B24" s="14">
        <f>'[1]prep-cuadro5'!F18</f>
        <v>0</v>
      </c>
      <c r="C24" s="14">
        <f>'[1]prep-cuadro5'!G18</f>
        <v>0</v>
      </c>
      <c r="D24" s="14">
        <f>'[1]prep-cuadro5'!H18</f>
        <v>0</v>
      </c>
      <c r="E24" s="14">
        <f>'[1]prep-cuadro5'!I18</f>
        <v>0</v>
      </c>
      <c r="F24" s="14">
        <f>'[1]prep-cuadro5'!J18</f>
        <v>1528</v>
      </c>
      <c r="G24" s="14">
        <f>'[1]prep-cuadro5'!K18</f>
        <v>0</v>
      </c>
      <c r="H24" s="14">
        <f>'[1]prep-cuadro5'!L18</f>
        <v>0</v>
      </c>
      <c r="I24" s="14">
        <f>'[1]prep-cuadro5'!M18</f>
        <v>13</v>
      </c>
      <c r="J24" s="14">
        <f>'[1]prep-cuadro5'!N18</f>
        <v>0</v>
      </c>
      <c r="K24" s="14">
        <f>'[1]prep-cuadro5'!O18</f>
        <v>0</v>
      </c>
      <c r="L24" s="15"/>
    </row>
    <row r="25" spans="1:12" x14ac:dyDescent="0.25">
      <c r="A25" s="6" t="s">
        <v>97</v>
      </c>
      <c r="B25" s="14">
        <f>'[1]prep-cuadro5'!F19</f>
        <v>0</v>
      </c>
      <c r="C25" s="14">
        <f>'[1]prep-cuadro5'!G19</f>
        <v>4844</v>
      </c>
      <c r="D25" s="14">
        <f>'[1]prep-cuadro5'!H19</f>
        <v>0</v>
      </c>
      <c r="E25" s="14">
        <f>'[1]prep-cuadro5'!I19</f>
        <v>883</v>
      </c>
      <c r="F25" s="14">
        <f>'[1]prep-cuadro5'!J19</f>
        <v>2106</v>
      </c>
      <c r="G25" s="14">
        <f>'[1]prep-cuadro5'!K19</f>
        <v>0</v>
      </c>
      <c r="H25" s="14">
        <f>'[1]prep-cuadro5'!L19</f>
        <v>0</v>
      </c>
      <c r="I25" s="14">
        <f>'[1]prep-cuadro5'!M19</f>
        <v>0</v>
      </c>
      <c r="J25" s="14">
        <f>'[1]prep-cuadro5'!N19</f>
        <v>60</v>
      </c>
      <c r="K25" s="14">
        <f>'[1]prep-cuadro5'!O19</f>
        <v>0</v>
      </c>
      <c r="L25" s="15"/>
    </row>
    <row r="26" spans="1:12" x14ac:dyDescent="0.25">
      <c r="A26" s="6" t="s">
        <v>90</v>
      </c>
      <c r="B26" s="14">
        <f>'[1]prep-cuadro5'!F20</f>
        <v>0</v>
      </c>
      <c r="C26" s="14">
        <f>'[1]prep-cuadro5'!G20</f>
        <v>0</v>
      </c>
      <c r="D26" s="14">
        <f>'[1]prep-cuadro5'!H20</f>
        <v>0</v>
      </c>
      <c r="E26" s="14">
        <f>'[1]prep-cuadro5'!I20</f>
        <v>962</v>
      </c>
      <c r="F26" s="14">
        <f>'[1]prep-cuadro5'!J20</f>
        <v>2321</v>
      </c>
      <c r="G26" s="14">
        <f>'[1]prep-cuadro5'!K20</f>
        <v>53</v>
      </c>
      <c r="H26" s="14">
        <f>'[1]prep-cuadro5'!L20</f>
        <v>0</v>
      </c>
      <c r="I26" s="14">
        <f>'[1]prep-cuadro5'!M20</f>
        <v>0</v>
      </c>
      <c r="J26" s="14">
        <f>'[1]prep-cuadro5'!N20</f>
        <v>0</v>
      </c>
      <c r="K26" s="14">
        <f>'[1]prep-cuadro5'!O20</f>
        <v>0</v>
      </c>
      <c r="L26" s="15"/>
    </row>
    <row r="27" spans="1:12" x14ac:dyDescent="0.25">
      <c r="A27" s="6" t="s">
        <v>98</v>
      </c>
      <c r="B27" s="14">
        <f>'[1]prep-cuadro5'!F21</f>
        <v>0</v>
      </c>
      <c r="C27" s="14">
        <f>'[1]prep-cuadro5'!G21</f>
        <v>0</v>
      </c>
      <c r="D27" s="14">
        <f>'[1]prep-cuadro5'!H21</f>
        <v>0</v>
      </c>
      <c r="E27" s="14">
        <f>'[1]prep-cuadro5'!I21</f>
        <v>0</v>
      </c>
      <c r="F27" s="14">
        <f>'[1]prep-cuadro5'!J21</f>
        <v>0</v>
      </c>
      <c r="G27" s="14">
        <f>'[1]prep-cuadro5'!K21</f>
        <v>0</v>
      </c>
      <c r="H27" s="14">
        <f>'[1]prep-cuadro5'!L21</f>
        <v>0</v>
      </c>
      <c r="I27" s="14">
        <f>'[1]prep-cuadro5'!M21</f>
        <v>0</v>
      </c>
      <c r="J27" s="14">
        <f>'[1]prep-cuadro5'!N21</f>
        <v>0</v>
      </c>
      <c r="K27" s="14">
        <f>'[1]prep-cuadro5'!O21</f>
        <v>0</v>
      </c>
      <c r="L27" s="15"/>
    </row>
    <row r="28" spans="1:12" x14ac:dyDescent="0.25">
      <c r="A28" s="6" t="s">
        <v>81</v>
      </c>
      <c r="B28" s="14">
        <f>'[1]prep-cuadro5'!F22</f>
        <v>0</v>
      </c>
      <c r="C28" s="14">
        <f>'[1]prep-cuadro5'!G22</f>
        <v>0</v>
      </c>
      <c r="D28" s="14">
        <f>'[1]prep-cuadro5'!H22</f>
        <v>0</v>
      </c>
      <c r="E28" s="14">
        <f>'[1]prep-cuadro5'!I22</f>
        <v>0</v>
      </c>
      <c r="F28" s="14">
        <f>'[1]prep-cuadro5'!J22</f>
        <v>2531</v>
      </c>
      <c r="G28" s="14">
        <f>'[1]prep-cuadro5'!K22</f>
        <v>348</v>
      </c>
      <c r="H28" s="14">
        <f>'[1]prep-cuadro5'!L22</f>
        <v>0</v>
      </c>
      <c r="I28" s="14">
        <f>'[1]prep-cuadro5'!M22</f>
        <v>0</v>
      </c>
      <c r="J28" s="14">
        <f>'[1]prep-cuadro5'!N22</f>
        <v>0</v>
      </c>
      <c r="K28" s="14">
        <f>'[1]prep-cuadro5'!O22</f>
        <v>0</v>
      </c>
      <c r="L28" s="15"/>
    </row>
    <row r="29" spans="1:12" x14ac:dyDescent="0.25">
      <c r="A29" s="6" t="s">
        <v>109</v>
      </c>
      <c r="B29" s="14">
        <f>'[1]prep-cuadro5'!F23</f>
        <v>0</v>
      </c>
      <c r="C29" s="14">
        <f>'[1]prep-cuadro5'!G23</f>
        <v>0</v>
      </c>
      <c r="D29" s="14">
        <f>'[1]prep-cuadro5'!H23</f>
        <v>0</v>
      </c>
      <c r="E29" s="14">
        <f>'[1]prep-cuadro5'!I23</f>
        <v>0</v>
      </c>
      <c r="F29" s="14">
        <f>'[1]prep-cuadro5'!J23</f>
        <v>0</v>
      </c>
      <c r="G29" s="14">
        <f>'[1]prep-cuadro5'!K23</f>
        <v>0</v>
      </c>
      <c r="H29" s="14">
        <f>'[1]prep-cuadro5'!L23</f>
        <v>0</v>
      </c>
      <c r="I29" s="14">
        <f>'[1]prep-cuadro5'!M23</f>
        <v>0</v>
      </c>
      <c r="J29" s="14">
        <f>'[1]prep-cuadro5'!N23</f>
        <v>41</v>
      </c>
      <c r="K29" s="14">
        <f>'[1]prep-cuadro5'!O23</f>
        <v>0</v>
      </c>
      <c r="L29" s="15"/>
    </row>
    <row r="30" spans="1:12" x14ac:dyDescent="0.25">
      <c r="A30" s="6" t="s">
        <v>110</v>
      </c>
      <c r="B30" s="14">
        <f>'[1]prep-cuadro5'!F24</f>
        <v>0</v>
      </c>
      <c r="C30" s="14">
        <f>'[1]prep-cuadro5'!G24</f>
        <v>0</v>
      </c>
      <c r="D30" s="14">
        <f>'[1]prep-cuadro5'!H24</f>
        <v>0</v>
      </c>
      <c r="E30" s="14">
        <f>'[1]prep-cuadro5'!I24</f>
        <v>0</v>
      </c>
      <c r="F30" s="14">
        <f>'[1]prep-cuadro5'!J24</f>
        <v>0</v>
      </c>
      <c r="G30" s="14">
        <f>'[1]prep-cuadro5'!K24</f>
        <v>0</v>
      </c>
      <c r="H30" s="14">
        <f>'[1]prep-cuadro5'!L24</f>
        <v>0</v>
      </c>
      <c r="I30" s="14">
        <f>'[1]prep-cuadro5'!M24</f>
        <v>663</v>
      </c>
      <c r="J30" s="14">
        <f>'[1]prep-cuadro5'!N24</f>
        <v>296</v>
      </c>
      <c r="K30" s="14">
        <f>'[1]prep-cuadro5'!O24</f>
        <v>0</v>
      </c>
      <c r="L30" s="15"/>
    </row>
    <row r="31" spans="1:12" x14ac:dyDescent="0.25">
      <c r="A31" s="16" t="s">
        <v>82</v>
      </c>
      <c r="B31" s="14">
        <f>'[1]prep-cuadro5'!F25</f>
        <v>0</v>
      </c>
      <c r="C31" s="14">
        <f>'[1]prep-cuadro5'!G25</f>
        <v>0</v>
      </c>
      <c r="D31" s="14">
        <f>'[1]prep-cuadro5'!H25</f>
        <v>0</v>
      </c>
      <c r="E31" s="14">
        <f>'[1]prep-cuadro5'!I25</f>
        <v>0</v>
      </c>
      <c r="F31" s="14">
        <f>'[1]prep-cuadro5'!J25</f>
        <v>766</v>
      </c>
      <c r="G31" s="14">
        <f>'[1]prep-cuadro5'!K25</f>
        <v>4</v>
      </c>
      <c r="H31" s="14">
        <f>'[1]prep-cuadro5'!L25</f>
        <v>0</v>
      </c>
      <c r="I31" s="14">
        <f>'[1]prep-cuadro5'!M25</f>
        <v>0</v>
      </c>
      <c r="J31" s="14">
        <f>'[1]prep-cuadro5'!N25</f>
        <v>0</v>
      </c>
      <c r="K31" s="14">
        <f>'[1]prep-cuadro5'!O25</f>
        <v>0</v>
      </c>
      <c r="L31" s="17"/>
    </row>
    <row r="32" spans="1:12" x14ac:dyDescent="0.25">
      <c r="A32" s="16" t="s">
        <v>111</v>
      </c>
      <c r="B32" s="14">
        <f>'[1]prep-cuadro5'!F26</f>
        <v>0</v>
      </c>
      <c r="C32" s="14">
        <f>'[1]prep-cuadro5'!G26</f>
        <v>0</v>
      </c>
      <c r="D32" s="14">
        <f>'[1]prep-cuadro5'!H26</f>
        <v>0</v>
      </c>
      <c r="E32" s="14">
        <f>'[1]prep-cuadro5'!I26</f>
        <v>0</v>
      </c>
      <c r="F32" s="14">
        <f>'[1]prep-cuadro5'!J26</f>
        <v>0</v>
      </c>
      <c r="G32" s="14">
        <f>'[1]prep-cuadro5'!K26</f>
        <v>0</v>
      </c>
      <c r="H32" s="14">
        <f>'[1]prep-cuadro5'!L26</f>
        <v>0</v>
      </c>
      <c r="I32" s="14">
        <f>'[1]prep-cuadro5'!M26</f>
        <v>12</v>
      </c>
      <c r="J32" s="14">
        <f>'[1]prep-cuadro5'!N26</f>
        <v>0</v>
      </c>
      <c r="K32" s="14">
        <f>'[1]prep-cuadro5'!O26</f>
        <v>0</v>
      </c>
      <c r="L32" s="17"/>
    </row>
    <row r="33" spans="1:12" x14ac:dyDescent="0.25">
      <c r="A33" s="16" t="s">
        <v>112</v>
      </c>
      <c r="B33" s="14">
        <f>'[1]prep-cuadro5'!F27</f>
        <v>0</v>
      </c>
      <c r="C33" s="14">
        <f>'[1]prep-cuadro5'!G27</f>
        <v>0</v>
      </c>
      <c r="D33" s="14">
        <f>'[1]prep-cuadro5'!H27</f>
        <v>0</v>
      </c>
      <c r="E33" s="14">
        <f>'[1]prep-cuadro5'!I27</f>
        <v>0</v>
      </c>
      <c r="F33" s="14">
        <f>'[1]prep-cuadro5'!J27</f>
        <v>1860</v>
      </c>
      <c r="G33" s="14">
        <f>'[1]prep-cuadro5'!K27</f>
        <v>0</v>
      </c>
      <c r="H33" s="14">
        <f>'[1]prep-cuadro5'!L27</f>
        <v>0</v>
      </c>
      <c r="I33" s="14">
        <f>'[1]prep-cuadro5'!M27</f>
        <v>16</v>
      </c>
      <c r="J33" s="14">
        <f>'[1]prep-cuadro5'!N27</f>
        <v>0</v>
      </c>
      <c r="K33" s="14">
        <f>'[1]prep-cuadro5'!O27</f>
        <v>0</v>
      </c>
      <c r="L33" s="17"/>
    </row>
    <row r="34" spans="1:12" x14ac:dyDescent="0.25">
      <c r="A34" s="16" t="s">
        <v>139</v>
      </c>
      <c r="B34" s="14">
        <f>'[1]prep-cuadro5'!F28</f>
        <v>7026</v>
      </c>
      <c r="C34" s="14">
        <f>'[1]prep-cuadro5'!G28</f>
        <v>71</v>
      </c>
      <c r="D34" s="14">
        <f>'[1]prep-cuadro5'!H28</f>
        <v>4399</v>
      </c>
      <c r="E34" s="14">
        <f>'[1]prep-cuadro5'!I28</f>
        <v>3765</v>
      </c>
      <c r="F34" s="14">
        <f>'[1]prep-cuadro5'!J28</f>
        <v>10</v>
      </c>
      <c r="G34" s="14">
        <f>'[1]prep-cuadro5'!K28</f>
        <v>0</v>
      </c>
      <c r="H34" s="14">
        <f>'[1]prep-cuadro5'!L28</f>
        <v>0</v>
      </c>
      <c r="I34" s="14">
        <f>'[1]prep-cuadro5'!M28</f>
        <v>0</v>
      </c>
      <c r="J34" s="14">
        <f>'[1]prep-cuadro5'!N28</f>
        <v>0</v>
      </c>
      <c r="K34" s="14">
        <f>'[1]prep-cuadro5'!O28</f>
        <v>0</v>
      </c>
      <c r="L34" s="17"/>
    </row>
    <row r="35" spans="1:12" x14ac:dyDescent="0.25">
      <c r="A35" s="16" t="s">
        <v>114</v>
      </c>
      <c r="B35" s="14">
        <f>'[1]prep-cuadro5'!F29</f>
        <v>13302</v>
      </c>
      <c r="C35" s="14">
        <f>'[1]prep-cuadro5'!G29</f>
        <v>0</v>
      </c>
      <c r="D35" s="14">
        <f>'[1]prep-cuadro5'!H29</f>
        <v>0</v>
      </c>
      <c r="E35" s="14">
        <f>'[1]prep-cuadro5'!I29</f>
        <v>1626</v>
      </c>
      <c r="F35" s="14">
        <f>'[1]prep-cuadro5'!J29</f>
        <v>5080</v>
      </c>
      <c r="G35" s="14">
        <f>'[1]prep-cuadro5'!K29</f>
        <v>1433</v>
      </c>
      <c r="H35" s="14">
        <f>'[1]prep-cuadro5'!L29</f>
        <v>0</v>
      </c>
      <c r="I35" s="14">
        <f>'[1]prep-cuadro5'!M29</f>
        <v>39</v>
      </c>
      <c r="J35" s="14">
        <f>'[1]prep-cuadro5'!N29</f>
        <v>1093</v>
      </c>
      <c r="K35" s="14">
        <f>'[1]prep-cuadro5'!O29</f>
        <v>0</v>
      </c>
      <c r="L35" s="17"/>
    </row>
    <row r="36" spans="1:12" x14ac:dyDescent="0.25">
      <c r="A36" s="6" t="s">
        <v>88</v>
      </c>
      <c r="B36" s="14">
        <f>'[1]prep-cuadro5'!F30</f>
        <v>0</v>
      </c>
      <c r="C36" s="14">
        <f>'[1]prep-cuadro5'!G30</f>
        <v>0</v>
      </c>
      <c r="D36" s="14">
        <f>'[1]prep-cuadro5'!H30</f>
        <v>0</v>
      </c>
      <c r="E36" s="14">
        <f>'[1]prep-cuadro5'!I30</f>
        <v>0</v>
      </c>
      <c r="F36" s="14">
        <f>'[1]prep-cuadro5'!J30</f>
        <v>0</v>
      </c>
      <c r="G36" s="14">
        <f>'[1]prep-cuadro5'!K30</f>
        <v>0</v>
      </c>
      <c r="H36" s="14">
        <f>'[1]prep-cuadro5'!L30</f>
        <v>0</v>
      </c>
      <c r="I36" s="14">
        <f>'[1]prep-cuadro5'!M30</f>
        <v>1356</v>
      </c>
      <c r="J36" s="14">
        <f>'[1]prep-cuadro5'!N30</f>
        <v>984</v>
      </c>
      <c r="K36" s="14">
        <f>'[1]prep-cuadro5'!O30</f>
        <v>0</v>
      </c>
      <c r="L36" s="15"/>
    </row>
  </sheetData>
  <mergeCells count="3">
    <mergeCell ref="A6:A7"/>
    <mergeCell ref="B6:H6"/>
    <mergeCell ref="I6:K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A2" sqref="A2:B2"/>
    </sheetView>
  </sheetViews>
  <sheetFormatPr baseColWidth="10" defaultColWidth="11.42578125" defaultRowHeight="15" x14ac:dyDescent="0.25"/>
  <cols>
    <col min="2" max="2" width="18.28515625" bestFit="1" customWidth="1"/>
    <col min="3" max="3" width="32.7109375" bestFit="1" customWidth="1"/>
    <col min="4" max="4" width="33.28515625" bestFit="1" customWidth="1"/>
  </cols>
  <sheetData>
    <row r="1" spans="1:4" ht="15.75" thickBot="1" x14ac:dyDescent="0.3"/>
    <row r="2" spans="1:4" ht="15.75" thickBot="1" x14ac:dyDescent="0.3">
      <c r="A2" s="117" t="s">
        <v>155</v>
      </c>
      <c r="B2" s="40"/>
    </row>
    <row r="4" spans="1:4" x14ac:dyDescent="0.25">
      <c r="B4" s="18" t="s">
        <v>29</v>
      </c>
      <c r="C4" s="19" t="s">
        <v>141</v>
      </c>
      <c r="D4" s="19" t="s">
        <v>142</v>
      </c>
    </row>
    <row r="5" spans="1:4" x14ac:dyDescent="0.25">
      <c r="B5" s="20" t="s">
        <v>9</v>
      </c>
      <c r="C5" s="21">
        <f>'[1]prep-Cuadro7'!B65</f>
        <v>4</v>
      </c>
      <c r="D5" s="21">
        <f>'[1]prep-Cuadro7'!B66</f>
        <v>4</v>
      </c>
    </row>
    <row r="6" spans="1:4" x14ac:dyDescent="0.25">
      <c r="B6" s="20" t="s">
        <v>10</v>
      </c>
      <c r="C6" s="21">
        <f>'[1]prep-Cuadro7'!C65</f>
        <v>9</v>
      </c>
      <c r="D6" s="21">
        <f>'[1]prep-Cuadro7'!C66</f>
        <v>12</v>
      </c>
    </row>
    <row r="7" spans="1:4" x14ac:dyDescent="0.25">
      <c r="B7" s="20" t="s">
        <v>30</v>
      </c>
      <c r="C7" s="21">
        <f>'[1]prep-Cuadro7'!D65</f>
        <v>14</v>
      </c>
      <c r="D7" s="21">
        <f>'[1]prep-Cuadro7'!D66</f>
        <v>19</v>
      </c>
    </row>
    <row r="8" spans="1:4" x14ac:dyDescent="0.25">
      <c r="B8" s="20" t="s">
        <v>12</v>
      </c>
      <c r="C8" s="21">
        <f>'[1]prep-Cuadro7'!E65</f>
        <v>19</v>
      </c>
      <c r="D8" s="21">
        <f>'[1]prep-Cuadro7'!E66</f>
        <v>70</v>
      </c>
    </row>
    <row r="9" spans="1:4" x14ac:dyDescent="0.25">
      <c r="B9" s="20" t="s">
        <v>20</v>
      </c>
      <c r="C9" s="21">
        <f>'[1]prep-Cuadro7'!F65</f>
        <v>40</v>
      </c>
      <c r="D9" s="21">
        <f>'[1]prep-Cuadro7'!F66</f>
        <v>101</v>
      </c>
    </row>
    <row r="10" spans="1:4" x14ac:dyDescent="0.25">
      <c r="B10" s="20" t="s">
        <v>31</v>
      </c>
      <c r="C10" s="21">
        <f>'[1]prep-Cuadro7'!G65</f>
        <v>110</v>
      </c>
      <c r="D10" s="21">
        <f>'[1]prep-Cuadro7'!G66</f>
        <v>160</v>
      </c>
    </row>
    <row r="11" spans="1:4" x14ac:dyDescent="0.25">
      <c r="B11" s="20" t="s">
        <v>32</v>
      </c>
      <c r="C11" s="21">
        <f>'[1]prep-Cuadro7'!H65</f>
        <v>198</v>
      </c>
      <c r="D11" s="21">
        <f>'[1]prep-Cuadro7'!H66</f>
        <v>250</v>
      </c>
    </row>
    <row r="12" spans="1:4" x14ac:dyDescent="0.25">
      <c r="B12" s="20" t="s">
        <v>16</v>
      </c>
      <c r="C12" s="21">
        <f>'[1]prep-Cuadro7'!I65</f>
        <v>80</v>
      </c>
      <c r="D12" s="21">
        <f>'[1]prep-Cuadro7'!I66</f>
        <v>1200</v>
      </c>
    </row>
    <row r="13" spans="1:4" x14ac:dyDescent="0.25">
      <c r="B13" s="20" t="s">
        <v>17</v>
      </c>
      <c r="C13" s="21">
        <f>'[1]prep-Cuadro7'!J65</f>
        <v>137</v>
      </c>
      <c r="D13" s="21">
        <f>'[1]prep-Cuadro7'!J66</f>
        <v>1200</v>
      </c>
    </row>
    <row r="14" spans="1:4" x14ac:dyDescent="0.25">
      <c r="B14" s="20" t="s">
        <v>18</v>
      </c>
      <c r="C14" s="21">
        <f>'[1]prep-Cuadro7'!K65</f>
        <v>101</v>
      </c>
      <c r="D14" s="21">
        <f>'[1]prep-Cuadro7'!K66</f>
        <v>300</v>
      </c>
    </row>
    <row r="15" spans="1:4" x14ac:dyDescent="0.25">
      <c r="B15" s="22" t="s">
        <v>33</v>
      </c>
      <c r="C15" s="23"/>
      <c r="D15" s="23"/>
    </row>
    <row r="18" spans="3:12" x14ac:dyDescent="0.25">
      <c r="C18" s="115"/>
      <c r="D18" s="115"/>
      <c r="E18" s="115"/>
      <c r="F18" s="115"/>
      <c r="G18" s="115"/>
      <c r="H18" s="115"/>
      <c r="I18" s="115"/>
      <c r="J18" s="115"/>
      <c r="K18" s="115"/>
      <c r="L18" s="115"/>
    </row>
    <row r="19" spans="3:12" x14ac:dyDescent="0.25">
      <c r="C19" s="115"/>
      <c r="D19" s="115"/>
      <c r="E19" s="115"/>
      <c r="F19" s="115"/>
      <c r="G19" s="115"/>
      <c r="H19" s="115"/>
      <c r="I19" s="115"/>
      <c r="J19" s="115"/>
      <c r="K19" s="115"/>
      <c r="L19" s="115"/>
    </row>
    <row r="21" spans="3:12" x14ac:dyDescent="0.25">
      <c r="C21" s="115"/>
      <c r="D21" s="115"/>
    </row>
    <row r="22" spans="3:12" x14ac:dyDescent="0.25">
      <c r="C22" s="115"/>
      <c r="D22" s="115"/>
    </row>
    <row r="23" spans="3:12" x14ac:dyDescent="0.25">
      <c r="C23" s="115"/>
      <c r="D23" s="115"/>
    </row>
    <row r="24" spans="3:12" x14ac:dyDescent="0.25">
      <c r="C24" s="115"/>
      <c r="D24" s="115"/>
    </row>
    <row r="25" spans="3:12" x14ac:dyDescent="0.25">
      <c r="C25" s="115"/>
      <c r="D25" s="115"/>
    </row>
    <row r="26" spans="3:12" x14ac:dyDescent="0.25">
      <c r="C26" s="115"/>
      <c r="D26" s="115"/>
    </row>
    <row r="27" spans="3:12" x14ac:dyDescent="0.25">
      <c r="C27" s="115"/>
      <c r="D27" s="115"/>
    </row>
    <row r="28" spans="3:12" x14ac:dyDescent="0.25">
      <c r="C28" s="115"/>
      <c r="D28" s="115"/>
    </row>
    <row r="29" spans="3:12" x14ac:dyDescent="0.25">
      <c r="C29" s="115"/>
      <c r="D29" s="115"/>
    </row>
    <row r="30" spans="3:12" x14ac:dyDescent="0.25">
      <c r="C30" s="115"/>
      <c r="D30" s="11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4"/>
  <sheetViews>
    <sheetView topLeftCell="B1" workbookViewId="0">
      <selection activeCell="C5" sqref="C5"/>
    </sheetView>
  </sheetViews>
  <sheetFormatPr baseColWidth="10" defaultColWidth="11.42578125" defaultRowHeight="15" x14ac:dyDescent="0.25"/>
  <cols>
    <col min="2" max="2" width="18.5703125" bestFit="1" customWidth="1"/>
  </cols>
  <sheetData>
    <row r="2" spans="2:16" x14ac:dyDescent="0.25">
      <c r="B2" s="33" t="s">
        <v>86</v>
      </c>
    </row>
    <row r="3" spans="2:16" ht="16.5" customHeight="1" x14ac:dyDescent="0.25">
      <c r="C3" s="41" t="s">
        <v>84</v>
      </c>
      <c r="D3" s="42"/>
      <c r="E3" s="42"/>
      <c r="F3" s="42"/>
      <c r="G3" s="42"/>
      <c r="H3" s="42"/>
      <c r="I3" s="42"/>
      <c r="J3" s="42"/>
      <c r="K3" s="42"/>
    </row>
    <row r="4" spans="2:16" x14ac:dyDescent="0.25">
      <c r="B4" s="7" t="s">
        <v>0</v>
      </c>
      <c r="C4" s="116" t="s">
        <v>143</v>
      </c>
      <c r="D4" s="116" t="s">
        <v>144</v>
      </c>
      <c r="E4" s="116" t="s">
        <v>145</v>
      </c>
      <c r="F4" s="116" t="s">
        <v>154</v>
      </c>
      <c r="G4" s="112" t="s">
        <v>24</v>
      </c>
      <c r="H4" s="112" t="s">
        <v>85</v>
      </c>
      <c r="I4" s="112" t="s">
        <v>16</v>
      </c>
      <c r="J4" s="112" t="s">
        <v>34</v>
      </c>
      <c r="K4" s="113" t="s">
        <v>3</v>
      </c>
    </row>
    <row r="5" spans="2:16" x14ac:dyDescent="0.25">
      <c r="B5" s="3" t="s">
        <v>135</v>
      </c>
      <c r="C5" s="5">
        <f>'[1]prep-Cuadro8'!B97</f>
        <v>342720</v>
      </c>
      <c r="D5" s="5">
        <f>'[1]prep-Cuadro8'!C97</f>
        <v>13800</v>
      </c>
      <c r="E5" s="5">
        <f>'[1]prep-Cuadro8'!D97</f>
        <v>0</v>
      </c>
      <c r="F5" s="5">
        <f>'[1]prep-Cuadro8'!E97</f>
        <v>39387</v>
      </c>
      <c r="G5" s="5">
        <f>'[1]prep-Cuadro8'!F97</f>
        <v>7680</v>
      </c>
      <c r="H5" s="5">
        <f>'[1]prep-Cuadro8'!G97</f>
        <v>0</v>
      </c>
      <c r="I5" s="5">
        <f>'[1]prep-Cuadro8'!H97</f>
        <v>0</v>
      </c>
      <c r="J5" s="5">
        <f>'[1]prep-Cuadro8'!I97</f>
        <v>65888</v>
      </c>
      <c r="K5" s="44">
        <f>SUM(C5:J5)</f>
        <v>469475</v>
      </c>
      <c r="M5" s="259" t="s">
        <v>150</v>
      </c>
      <c r="N5" s="259"/>
      <c r="O5" s="259"/>
      <c r="P5" s="259"/>
    </row>
    <row r="6" spans="2:16" ht="15" customHeight="1" x14ac:dyDescent="0.25">
      <c r="B6" s="3" t="s">
        <v>103</v>
      </c>
      <c r="C6" s="5">
        <f>'[1]prep-Cuadro8'!B98</f>
        <v>0</v>
      </c>
      <c r="D6" s="5">
        <f>'[1]prep-Cuadro8'!C98</f>
        <v>0</v>
      </c>
      <c r="E6" s="5">
        <f>'[1]prep-Cuadro8'!D98</f>
        <v>0</v>
      </c>
      <c r="F6" s="5">
        <f>'[1]prep-Cuadro8'!E98</f>
        <v>0</v>
      </c>
      <c r="G6" s="5">
        <f>'[1]prep-Cuadro8'!F98</f>
        <v>0</v>
      </c>
      <c r="H6" s="5">
        <f>'[1]prep-Cuadro8'!G98</f>
        <v>0</v>
      </c>
      <c r="I6" s="5">
        <f>'[1]prep-Cuadro8'!H98</f>
        <v>27500</v>
      </c>
      <c r="J6" s="5">
        <f>'[1]prep-Cuadro8'!I98</f>
        <v>0</v>
      </c>
      <c r="K6" s="44">
        <f t="shared" ref="K6:K33" si="0">SUM(C6:J6)</f>
        <v>27500</v>
      </c>
      <c r="M6" s="260" t="s">
        <v>152</v>
      </c>
      <c r="N6" s="260"/>
      <c r="O6" s="260"/>
      <c r="P6" s="260"/>
    </row>
    <row r="7" spans="2:16" x14ac:dyDescent="0.25">
      <c r="B7" s="3" t="s">
        <v>94</v>
      </c>
      <c r="C7" s="5">
        <f>'[1]prep-Cuadro8'!B99</f>
        <v>2385840</v>
      </c>
      <c r="D7" s="5">
        <f>'[1]prep-Cuadro8'!C99</f>
        <v>232640</v>
      </c>
      <c r="E7" s="5">
        <f>'[1]prep-Cuadro8'!D99</f>
        <v>78000</v>
      </c>
      <c r="F7" s="5">
        <f>'[1]prep-Cuadro8'!E99</f>
        <v>465101</v>
      </c>
      <c r="G7" s="5">
        <f>'[1]prep-Cuadro8'!F99</f>
        <v>352160</v>
      </c>
      <c r="H7" s="5">
        <f>'[1]prep-Cuadro8'!G99</f>
        <v>0</v>
      </c>
      <c r="I7" s="5">
        <f>'[1]prep-Cuadro8'!H99</f>
        <v>0</v>
      </c>
      <c r="J7" s="5">
        <f>'[1]prep-Cuadro8'!I99</f>
        <v>233356</v>
      </c>
      <c r="K7" s="44">
        <f t="shared" si="0"/>
        <v>3747097</v>
      </c>
      <c r="M7" s="260"/>
      <c r="N7" s="260"/>
      <c r="O7" s="260"/>
      <c r="P7" s="260"/>
    </row>
    <row r="8" spans="2:16" x14ac:dyDescent="0.25">
      <c r="B8" s="3" t="s">
        <v>138</v>
      </c>
      <c r="C8" s="5">
        <f>'[1]prep-Cuadro8'!B100</f>
        <v>0</v>
      </c>
      <c r="D8" s="5">
        <f>'[1]prep-Cuadro8'!C100</f>
        <v>0</v>
      </c>
      <c r="E8" s="5">
        <f>'[1]prep-Cuadro8'!D100</f>
        <v>0</v>
      </c>
      <c r="F8" s="5">
        <f>'[1]prep-Cuadro8'!E100</f>
        <v>0</v>
      </c>
      <c r="G8" s="5">
        <f>'[1]prep-Cuadro8'!F100</f>
        <v>0</v>
      </c>
      <c r="H8" s="5">
        <f>'[1]prep-Cuadro8'!G100</f>
        <v>0</v>
      </c>
      <c r="I8" s="5">
        <f>'[1]prep-Cuadro8'!H100</f>
        <v>0</v>
      </c>
      <c r="J8" s="5">
        <f>'[1]prep-Cuadro8'!I100</f>
        <v>0</v>
      </c>
      <c r="K8" s="44">
        <f t="shared" si="0"/>
        <v>0</v>
      </c>
      <c r="M8" s="260"/>
      <c r="N8" s="260"/>
      <c r="O8" s="260"/>
      <c r="P8" s="260"/>
    </row>
    <row r="9" spans="2:16" x14ac:dyDescent="0.25">
      <c r="B9" s="3" t="s">
        <v>89</v>
      </c>
      <c r="C9" s="5">
        <f>'[1]prep-Cuadro8'!B101</f>
        <v>1294860</v>
      </c>
      <c r="D9" s="5">
        <f>'[1]prep-Cuadro8'!C101</f>
        <v>6240</v>
      </c>
      <c r="E9" s="5">
        <f>'[1]prep-Cuadro8'!D101</f>
        <v>0</v>
      </c>
      <c r="F9" s="5">
        <f>'[1]prep-Cuadro8'!E101</f>
        <v>0</v>
      </c>
      <c r="G9" s="5">
        <f>'[1]prep-Cuadro8'!F101</f>
        <v>240880.48759844326</v>
      </c>
      <c r="H9" s="5">
        <f>'[1]prep-Cuadro8'!G101</f>
        <v>77268</v>
      </c>
      <c r="I9" s="5">
        <f>'[1]prep-Cuadro8'!H101</f>
        <v>172186</v>
      </c>
      <c r="J9" s="5">
        <f>'[1]prep-Cuadro8'!I101</f>
        <v>715842.83577256824</v>
      </c>
      <c r="K9" s="44">
        <f t="shared" si="0"/>
        <v>2507277.3233710113</v>
      </c>
      <c r="M9" s="258" t="s">
        <v>146</v>
      </c>
      <c r="N9" s="258"/>
      <c r="O9" s="258"/>
      <c r="P9" s="258"/>
    </row>
    <row r="10" spans="2:16" x14ac:dyDescent="0.25">
      <c r="B10" s="3" t="s">
        <v>134</v>
      </c>
      <c r="C10" s="5">
        <f>'[1]prep-Cuadro8'!B102</f>
        <v>518640</v>
      </c>
      <c r="D10" s="5">
        <f>'[1]prep-Cuadro8'!C102</f>
        <v>24480</v>
      </c>
      <c r="E10" s="5">
        <f>'[1]prep-Cuadro8'!D102</f>
        <v>0</v>
      </c>
      <c r="F10" s="5">
        <f>'[1]prep-Cuadro8'!E102</f>
        <v>78679</v>
      </c>
      <c r="G10" s="5">
        <f>'[1]prep-Cuadro8'!F102</f>
        <v>69680</v>
      </c>
      <c r="H10" s="5">
        <f>'[1]prep-Cuadro8'!G102</f>
        <v>0</v>
      </c>
      <c r="I10" s="5">
        <f>'[1]prep-Cuadro8'!H102</f>
        <v>0</v>
      </c>
      <c r="J10" s="5">
        <f>'[1]prep-Cuadro8'!I102</f>
        <v>78868</v>
      </c>
      <c r="K10" s="44">
        <f t="shared" si="0"/>
        <v>770347</v>
      </c>
      <c r="M10" s="258" t="s">
        <v>147</v>
      </c>
      <c r="N10" s="258"/>
      <c r="O10" s="258"/>
      <c r="P10" s="258"/>
    </row>
    <row r="11" spans="2:16" x14ac:dyDescent="0.25">
      <c r="B11" s="3" t="s">
        <v>99</v>
      </c>
      <c r="C11" s="5">
        <f>'[1]prep-Cuadro8'!B103</f>
        <v>77024</v>
      </c>
      <c r="D11" s="5">
        <f>'[1]prep-Cuadro8'!C103</f>
        <v>5500</v>
      </c>
      <c r="E11" s="5">
        <f>'[1]prep-Cuadro8'!D103</f>
        <v>0</v>
      </c>
      <c r="F11" s="5">
        <f>'[1]prep-Cuadro8'!E103</f>
        <v>274100</v>
      </c>
      <c r="G11" s="5">
        <f>'[1]prep-Cuadro8'!F103</f>
        <v>0</v>
      </c>
      <c r="H11" s="5">
        <f>'[1]prep-Cuadro8'!G103</f>
        <v>181350</v>
      </c>
      <c r="I11" s="5">
        <f>'[1]prep-Cuadro8'!H103</f>
        <v>19780</v>
      </c>
      <c r="J11" s="5">
        <f>'[1]prep-Cuadro8'!I103</f>
        <v>162832</v>
      </c>
      <c r="K11" s="44">
        <f t="shared" si="0"/>
        <v>720586</v>
      </c>
      <c r="M11" s="258" t="s">
        <v>149</v>
      </c>
      <c r="N11" s="258"/>
      <c r="O11" s="258"/>
      <c r="P11" s="258"/>
    </row>
    <row r="12" spans="2:16" x14ac:dyDescent="0.25">
      <c r="B12" s="3" t="s">
        <v>105</v>
      </c>
      <c r="C12" s="5">
        <f>'[1]prep-Cuadro8'!B104</f>
        <v>3061500</v>
      </c>
      <c r="D12" s="5">
        <f>'[1]prep-Cuadro8'!C104</f>
        <v>55680</v>
      </c>
      <c r="E12" s="5">
        <f>'[1]prep-Cuadro8'!D104</f>
        <v>9840</v>
      </c>
      <c r="F12" s="5">
        <f>'[1]prep-Cuadro8'!E104</f>
        <v>1582740</v>
      </c>
      <c r="G12" s="5">
        <f>'[1]prep-Cuadro8'!F104</f>
        <v>0</v>
      </c>
      <c r="H12" s="5">
        <f>'[1]prep-Cuadro8'!G104</f>
        <v>468000</v>
      </c>
      <c r="I12" s="5">
        <f>'[1]prep-Cuadro8'!H104</f>
        <v>7480</v>
      </c>
      <c r="J12" s="5">
        <f>'[1]prep-Cuadro8'!I104</f>
        <v>2020366</v>
      </c>
      <c r="K12" s="44">
        <f t="shared" si="0"/>
        <v>7205606</v>
      </c>
      <c r="M12" s="258" t="s">
        <v>153</v>
      </c>
      <c r="N12" s="258"/>
      <c r="O12" s="258"/>
      <c r="P12" s="258"/>
    </row>
    <row r="13" spans="2:16" x14ac:dyDescent="0.25">
      <c r="B13" s="3" t="s">
        <v>106</v>
      </c>
      <c r="C13" s="5">
        <f>'[1]prep-Cuadro8'!B105</f>
        <v>0</v>
      </c>
      <c r="D13" s="5">
        <f>'[1]prep-Cuadro8'!C105</f>
        <v>0</v>
      </c>
      <c r="E13" s="5">
        <f>'[1]prep-Cuadro8'!D105</f>
        <v>0</v>
      </c>
      <c r="F13" s="5">
        <f>'[1]prep-Cuadro8'!E105</f>
        <v>0</v>
      </c>
      <c r="G13" s="5">
        <f>'[1]prep-Cuadro8'!F105</f>
        <v>0</v>
      </c>
      <c r="H13" s="5">
        <f>'[1]prep-Cuadro8'!G105</f>
        <v>0</v>
      </c>
      <c r="I13" s="5">
        <f>'[1]prep-Cuadro8'!H105</f>
        <v>0</v>
      </c>
      <c r="J13" s="5">
        <f>'[1]prep-Cuadro8'!I105</f>
        <v>0</v>
      </c>
      <c r="K13" s="44">
        <f t="shared" si="0"/>
        <v>0</v>
      </c>
      <c r="M13" s="258" t="s">
        <v>148</v>
      </c>
      <c r="N13" s="258"/>
      <c r="O13" s="258"/>
      <c r="P13" s="258"/>
    </row>
    <row r="14" spans="2:16" x14ac:dyDescent="0.25">
      <c r="B14" s="3" t="s">
        <v>91</v>
      </c>
      <c r="C14" s="5">
        <f>'[1]prep-Cuadro8'!B106</f>
        <v>0</v>
      </c>
      <c r="D14" s="5">
        <f>'[1]prep-Cuadro8'!C106</f>
        <v>0</v>
      </c>
      <c r="E14" s="5">
        <f>'[1]prep-Cuadro8'!D106</f>
        <v>0</v>
      </c>
      <c r="F14" s="5">
        <f>'[1]prep-Cuadro8'!E106</f>
        <v>0</v>
      </c>
      <c r="G14" s="5">
        <f>'[1]prep-Cuadro8'!F106</f>
        <v>0</v>
      </c>
      <c r="H14" s="5">
        <f>'[1]prep-Cuadro8'!G106</f>
        <v>0</v>
      </c>
      <c r="I14" s="5">
        <f>'[1]prep-Cuadro8'!H106</f>
        <v>0</v>
      </c>
      <c r="J14" s="5">
        <f>'[1]prep-Cuadro8'!I106</f>
        <v>0</v>
      </c>
      <c r="K14" s="44">
        <f t="shared" si="0"/>
        <v>0</v>
      </c>
      <c r="M14" s="258" t="s">
        <v>151</v>
      </c>
      <c r="N14" s="258"/>
      <c r="O14" s="258"/>
      <c r="P14" s="258"/>
    </row>
    <row r="15" spans="2:16" x14ac:dyDescent="0.25">
      <c r="B15" s="3" t="s">
        <v>80</v>
      </c>
      <c r="C15" s="5">
        <f>'[1]prep-Cuadro8'!B107</f>
        <v>341055</v>
      </c>
      <c r="D15" s="5">
        <f>'[1]prep-Cuadro8'!C107</f>
        <v>6560</v>
      </c>
      <c r="E15" s="5">
        <f>'[1]prep-Cuadro8'!D107</f>
        <v>0</v>
      </c>
      <c r="F15" s="5">
        <f>'[1]prep-Cuadro8'!E107</f>
        <v>0</v>
      </c>
      <c r="G15" s="5">
        <f>'[1]prep-Cuadro8'!F107</f>
        <v>0</v>
      </c>
      <c r="H15" s="5">
        <f>'[1]prep-Cuadro8'!G107</f>
        <v>0</v>
      </c>
      <c r="I15" s="5">
        <f>'[1]prep-Cuadro8'!H107</f>
        <v>28800</v>
      </c>
      <c r="J15" s="5">
        <f>'[1]prep-Cuadro8'!I107</f>
        <v>81882</v>
      </c>
      <c r="K15" s="44">
        <f t="shared" si="0"/>
        <v>458297</v>
      </c>
    </row>
    <row r="16" spans="2:16" x14ac:dyDescent="0.25">
      <c r="B16" s="3" t="s">
        <v>93</v>
      </c>
      <c r="C16" s="5">
        <f>'[1]prep-Cuadro8'!B108</f>
        <v>93960</v>
      </c>
      <c r="D16" s="5">
        <f>'[1]prep-Cuadro8'!C108</f>
        <v>16480</v>
      </c>
      <c r="E16" s="5">
        <f>'[1]prep-Cuadro8'!D108</f>
        <v>0</v>
      </c>
      <c r="F16" s="5">
        <f>'[1]prep-Cuadro8'!E108</f>
        <v>0</v>
      </c>
      <c r="G16" s="5">
        <f>'[1]prep-Cuadro8'!F108</f>
        <v>0</v>
      </c>
      <c r="H16" s="5">
        <f>'[1]prep-Cuadro8'!G108</f>
        <v>0</v>
      </c>
      <c r="I16" s="5">
        <f>'[1]prep-Cuadro8'!H108</f>
        <v>0</v>
      </c>
      <c r="J16" s="5">
        <f>'[1]prep-Cuadro8'!I108</f>
        <v>16800</v>
      </c>
      <c r="K16" s="44">
        <f t="shared" si="0"/>
        <v>127240</v>
      </c>
    </row>
    <row r="17" spans="2:11" x14ac:dyDescent="0.25">
      <c r="B17" s="3" t="s">
        <v>107</v>
      </c>
      <c r="C17" s="5">
        <f>'[1]prep-Cuadro8'!B109</f>
        <v>760848</v>
      </c>
      <c r="D17" s="5">
        <f>'[1]prep-Cuadro8'!C109</f>
        <v>46080</v>
      </c>
      <c r="E17" s="5">
        <f>'[1]prep-Cuadro8'!D109</f>
        <v>0</v>
      </c>
      <c r="F17" s="5">
        <f>'[1]prep-Cuadro8'!E109</f>
        <v>58772</v>
      </c>
      <c r="G17" s="5">
        <f>'[1]prep-Cuadro8'!F109</f>
        <v>0</v>
      </c>
      <c r="H17" s="5">
        <f>'[1]prep-Cuadro8'!G109</f>
        <v>0</v>
      </c>
      <c r="I17" s="5">
        <f>'[1]prep-Cuadro8'!H109</f>
        <v>150000</v>
      </c>
      <c r="J17" s="5">
        <f>'[1]prep-Cuadro8'!I109</f>
        <v>577998</v>
      </c>
      <c r="K17" s="44">
        <f t="shared" si="0"/>
        <v>1593698</v>
      </c>
    </row>
    <row r="18" spans="2:11" x14ac:dyDescent="0.25">
      <c r="B18" s="3" t="s">
        <v>108</v>
      </c>
      <c r="C18" s="5">
        <f>'[1]prep-Cuadro8'!B110</f>
        <v>0</v>
      </c>
      <c r="D18" s="5">
        <f>'[1]prep-Cuadro8'!C110</f>
        <v>0</v>
      </c>
      <c r="E18" s="5">
        <f>'[1]prep-Cuadro8'!D110</f>
        <v>0</v>
      </c>
      <c r="F18" s="5">
        <f>'[1]prep-Cuadro8'!E110</f>
        <v>0</v>
      </c>
      <c r="G18" s="5">
        <f>'[1]prep-Cuadro8'!F110</f>
        <v>0</v>
      </c>
      <c r="H18" s="5">
        <f>'[1]prep-Cuadro8'!G110</f>
        <v>0</v>
      </c>
      <c r="I18" s="5">
        <f>'[1]prep-Cuadro8'!H110</f>
        <v>0</v>
      </c>
      <c r="J18" s="5">
        <f>'[1]prep-Cuadro8'!I110</f>
        <v>0</v>
      </c>
      <c r="K18" s="44">
        <f t="shared" si="0"/>
        <v>0</v>
      </c>
    </row>
    <row r="19" spans="2:11" x14ac:dyDescent="0.25">
      <c r="B19" s="3" t="s">
        <v>136</v>
      </c>
      <c r="C19" s="5">
        <f>'[1]prep-Cuadro8'!B111</f>
        <v>822780</v>
      </c>
      <c r="D19" s="5">
        <f>'[1]prep-Cuadro8'!C111</f>
        <v>3000</v>
      </c>
      <c r="E19" s="5">
        <f>'[1]prep-Cuadro8'!D111</f>
        <v>0</v>
      </c>
      <c r="F19" s="5">
        <f>'[1]prep-Cuadro8'!E111</f>
        <v>122493</v>
      </c>
      <c r="G19" s="5">
        <f>'[1]prep-Cuadro8'!F111</f>
        <v>63000</v>
      </c>
      <c r="H19" s="5">
        <f>'[1]prep-Cuadro8'!G111</f>
        <v>171105</v>
      </c>
      <c r="I19" s="5">
        <f>'[1]prep-Cuadro8'!H111</f>
        <v>0</v>
      </c>
      <c r="J19" s="5">
        <f>'[1]prep-Cuadro8'!I111</f>
        <v>103796</v>
      </c>
      <c r="K19" s="44">
        <f t="shared" si="0"/>
        <v>1286174</v>
      </c>
    </row>
    <row r="20" spans="2:11" x14ac:dyDescent="0.25">
      <c r="B20" s="3" t="s">
        <v>137</v>
      </c>
      <c r="C20" s="5">
        <f>'[1]prep-Cuadro8'!B112</f>
        <v>40560</v>
      </c>
      <c r="D20" s="5">
        <f>'[1]prep-Cuadro8'!C112</f>
        <v>0</v>
      </c>
      <c r="E20" s="5">
        <f>'[1]prep-Cuadro8'!D112</f>
        <v>0</v>
      </c>
      <c r="F20" s="5">
        <f>'[1]prep-Cuadro8'!E112</f>
        <v>6080</v>
      </c>
      <c r="G20" s="5">
        <f>'[1]prep-Cuadro8'!F112</f>
        <v>1840</v>
      </c>
      <c r="H20" s="5">
        <f>'[1]prep-Cuadro8'!G112</f>
        <v>0</v>
      </c>
      <c r="I20" s="5">
        <f>'[1]prep-Cuadro8'!H112</f>
        <v>0</v>
      </c>
      <c r="J20" s="5">
        <f>'[1]prep-Cuadro8'!I112</f>
        <v>7636</v>
      </c>
      <c r="K20" s="44">
        <f t="shared" si="0"/>
        <v>56116</v>
      </c>
    </row>
    <row r="21" spans="2:11" x14ac:dyDescent="0.25">
      <c r="B21" s="3" t="s">
        <v>100</v>
      </c>
      <c r="C21" s="5">
        <f>'[1]prep-Cuadro8'!B113</f>
        <v>122240</v>
      </c>
      <c r="D21" s="5">
        <f>'[1]prep-Cuadro8'!C113</f>
        <v>0</v>
      </c>
      <c r="E21" s="5">
        <f>'[1]prep-Cuadro8'!D113</f>
        <v>0</v>
      </c>
      <c r="F21" s="5">
        <f>'[1]prep-Cuadro8'!E113</f>
        <v>0</v>
      </c>
      <c r="G21" s="5">
        <f>'[1]prep-Cuadro8'!F113</f>
        <v>0</v>
      </c>
      <c r="H21" s="5">
        <f>'[1]prep-Cuadro8'!G113</f>
        <v>0</v>
      </c>
      <c r="I21" s="5">
        <f>'[1]prep-Cuadro8'!H113</f>
        <v>1040</v>
      </c>
      <c r="J21" s="5">
        <f>'[1]prep-Cuadro8'!I113</f>
        <v>16244</v>
      </c>
      <c r="K21" s="44">
        <f t="shared" si="0"/>
        <v>139524</v>
      </c>
    </row>
    <row r="22" spans="2:11" x14ac:dyDescent="0.25">
      <c r="B22" s="3" t="s">
        <v>97</v>
      </c>
      <c r="C22" s="5">
        <f>'[1]prep-Cuadro8'!B114</f>
        <v>189540</v>
      </c>
      <c r="D22" s="5">
        <f>'[1]prep-Cuadro8'!C114</f>
        <v>0</v>
      </c>
      <c r="E22" s="5">
        <f>'[1]prep-Cuadro8'!D114</f>
        <v>0</v>
      </c>
      <c r="F22" s="5">
        <f>'[1]prep-Cuadro8'!E114</f>
        <v>35320</v>
      </c>
      <c r="G22" s="5">
        <f>'[1]prep-Cuadro8'!F114</f>
        <v>0</v>
      </c>
      <c r="H22" s="5">
        <f>'[1]prep-Cuadro8'!G114</f>
        <v>57540</v>
      </c>
      <c r="I22" s="5">
        <f>'[1]prep-Cuadro8'!H114</f>
        <v>0</v>
      </c>
      <c r="J22" s="5">
        <f>'[1]prep-Cuadro8'!I114</f>
        <v>319876</v>
      </c>
      <c r="K22" s="44">
        <f t="shared" si="0"/>
        <v>602276</v>
      </c>
    </row>
    <row r="23" spans="2:11" x14ac:dyDescent="0.25">
      <c r="B23" s="3" t="s">
        <v>90</v>
      </c>
      <c r="C23" s="5">
        <f>'[1]prep-Cuadro8'!B115</f>
        <v>92840</v>
      </c>
      <c r="D23" s="5">
        <f>'[1]prep-Cuadro8'!C115</f>
        <v>8480</v>
      </c>
      <c r="E23" s="5">
        <f>'[1]prep-Cuadro8'!D115</f>
        <v>0</v>
      </c>
      <c r="F23" s="5">
        <f>'[1]prep-Cuadro8'!E115</f>
        <v>18278</v>
      </c>
      <c r="G23" s="5">
        <f>'[1]prep-Cuadro8'!F115</f>
        <v>4960</v>
      </c>
      <c r="H23" s="5">
        <f>'[1]prep-Cuadro8'!G115</f>
        <v>0</v>
      </c>
      <c r="I23" s="5">
        <f>'[1]prep-Cuadro8'!H115</f>
        <v>0</v>
      </c>
      <c r="J23" s="5">
        <f>'[1]prep-Cuadro8'!I115</f>
        <v>16748</v>
      </c>
      <c r="K23" s="44">
        <f t="shared" si="0"/>
        <v>141306</v>
      </c>
    </row>
    <row r="24" spans="2:11" x14ac:dyDescent="0.25">
      <c r="B24" s="3" t="s">
        <v>98</v>
      </c>
      <c r="C24" s="5">
        <f>'[1]prep-Cuadro8'!B116</f>
        <v>0</v>
      </c>
      <c r="D24" s="5">
        <f>'[1]prep-Cuadro8'!C116</f>
        <v>0</v>
      </c>
      <c r="E24" s="5">
        <f>'[1]prep-Cuadro8'!D116</f>
        <v>0</v>
      </c>
      <c r="F24" s="5">
        <f>'[1]prep-Cuadro8'!E116</f>
        <v>0</v>
      </c>
      <c r="G24" s="5">
        <f>'[1]prep-Cuadro8'!F116</f>
        <v>0</v>
      </c>
      <c r="H24" s="5">
        <f>'[1]prep-Cuadro8'!G116</f>
        <v>0</v>
      </c>
      <c r="I24" s="5">
        <f>'[1]prep-Cuadro8'!H116</f>
        <v>0</v>
      </c>
      <c r="J24" s="5">
        <f>'[1]prep-Cuadro8'!I116</f>
        <v>0</v>
      </c>
      <c r="K24" s="44">
        <f t="shared" si="0"/>
        <v>0</v>
      </c>
    </row>
    <row r="25" spans="2:11" x14ac:dyDescent="0.25">
      <c r="B25" s="3" t="s">
        <v>81</v>
      </c>
      <c r="C25" s="5">
        <f>'[1]prep-Cuadro8'!B117</f>
        <v>227790</v>
      </c>
      <c r="D25" s="5">
        <f>'[1]prep-Cuadro8'!C117</f>
        <v>55680</v>
      </c>
      <c r="E25" s="5">
        <f>'[1]prep-Cuadro8'!D117</f>
        <v>0</v>
      </c>
      <c r="F25" s="5">
        <f>'[1]prep-Cuadro8'!E117</f>
        <v>0</v>
      </c>
      <c r="G25" s="5">
        <f>'[1]prep-Cuadro8'!F117</f>
        <v>115650</v>
      </c>
      <c r="H25" s="5">
        <f>'[1]prep-Cuadro8'!G117</f>
        <v>0</v>
      </c>
      <c r="I25" s="5">
        <f>'[1]prep-Cuadro8'!H117</f>
        <v>0</v>
      </c>
      <c r="J25" s="5">
        <f>'[1]prep-Cuadro8'!I117</f>
        <v>65680</v>
      </c>
      <c r="K25" s="44">
        <f t="shared" si="0"/>
        <v>464800</v>
      </c>
    </row>
    <row r="26" spans="2:11" x14ac:dyDescent="0.25">
      <c r="B26" s="3" t="s">
        <v>109</v>
      </c>
      <c r="C26" s="5">
        <f>'[1]prep-Cuadro8'!B118</f>
        <v>0</v>
      </c>
      <c r="D26" s="5">
        <f>'[1]prep-Cuadro8'!C118</f>
        <v>0</v>
      </c>
      <c r="E26" s="5">
        <f>'[1]prep-Cuadro8'!D118</f>
        <v>0</v>
      </c>
      <c r="F26" s="5">
        <f>'[1]prep-Cuadro8'!E118</f>
        <v>0</v>
      </c>
      <c r="G26" s="5">
        <f>'[1]prep-Cuadro8'!F118</f>
        <v>0</v>
      </c>
      <c r="H26" s="5">
        <f>'[1]prep-Cuadro8'!G118</f>
        <v>0</v>
      </c>
      <c r="I26" s="5">
        <f>'[1]prep-Cuadro8'!H118</f>
        <v>0</v>
      </c>
      <c r="J26" s="5">
        <f>'[1]prep-Cuadro8'!I118</f>
        <v>0</v>
      </c>
      <c r="K26" s="44">
        <f t="shared" si="0"/>
        <v>0</v>
      </c>
    </row>
    <row r="27" spans="2:11" x14ac:dyDescent="0.25">
      <c r="B27" s="3" t="s">
        <v>110</v>
      </c>
      <c r="C27" s="5">
        <f>'[1]prep-Cuadro8'!B119</f>
        <v>0</v>
      </c>
      <c r="D27" s="5">
        <f>'[1]prep-Cuadro8'!C119</f>
        <v>0</v>
      </c>
      <c r="E27" s="5">
        <f>'[1]prep-Cuadro8'!D119</f>
        <v>0</v>
      </c>
      <c r="F27" s="5">
        <f>'[1]prep-Cuadro8'!E119</f>
        <v>0</v>
      </c>
      <c r="G27" s="5">
        <f>'[1]prep-Cuadro8'!F119</f>
        <v>0</v>
      </c>
      <c r="H27" s="5">
        <f>'[1]prep-Cuadro8'!G119</f>
        <v>0</v>
      </c>
      <c r="I27" s="5">
        <f>'[1]prep-Cuadro8'!H119</f>
        <v>182325</v>
      </c>
      <c r="J27" s="5">
        <f>'[1]prep-Cuadro8'!I119</f>
        <v>0</v>
      </c>
      <c r="K27" s="44">
        <f t="shared" si="0"/>
        <v>182325</v>
      </c>
    </row>
    <row r="28" spans="2:11" x14ac:dyDescent="0.25">
      <c r="B28" s="3" t="s">
        <v>82</v>
      </c>
      <c r="C28" s="5">
        <f>'[1]prep-Cuadro8'!B120</f>
        <v>49790</v>
      </c>
      <c r="D28" s="5">
        <f>'[1]prep-Cuadro8'!C120</f>
        <v>600</v>
      </c>
      <c r="E28" s="5">
        <f>'[1]prep-Cuadro8'!D120</f>
        <v>0</v>
      </c>
      <c r="F28" s="5">
        <f>'[1]prep-Cuadro8'!E120</f>
        <v>0</v>
      </c>
      <c r="G28" s="5">
        <f>'[1]prep-Cuadro8'!F120</f>
        <v>0</v>
      </c>
      <c r="H28" s="5">
        <f>'[1]prep-Cuadro8'!G120</f>
        <v>0</v>
      </c>
      <c r="I28" s="5">
        <f>'[1]prep-Cuadro8'!H120</f>
        <v>0</v>
      </c>
      <c r="J28" s="5">
        <f>'[1]prep-Cuadro8'!I120</f>
        <v>17580</v>
      </c>
      <c r="K28" s="44">
        <f t="shared" si="0"/>
        <v>67970</v>
      </c>
    </row>
    <row r="29" spans="2:11" x14ac:dyDescent="0.25">
      <c r="B29" s="3" t="s">
        <v>111</v>
      </c>
      <c r="C29" s="5">
        <f>'[1]prep-Cuadro8'!B121</f>
        <v>0</v>
      </c>
      <c r="D29" s="5">
        <f>'[1]prep-Cuadro8'!C121</f>
        <v>0</v>
      </c>
      <c r="E29" s="5">
        <f>'[1]prep-Cuadro8'!D121</f>
        <v>0</v>
      </c>
      <c r="F29" s="5">
        <f>'[1]prep-Cuadro8'!E121</f>
        <v>0</v>
      </c>
      <c r="G29" s="5">
        <f>'[1]prep-Cuadro8'!F121</f>
        <v>0</v>
      </c>
      <c r="H29" s="5">
        <f>'[1]prep-Cuadro8'!G121</f>
        <v>0</v>
      </c>
      <c r="I29" s="5">
        <f>'[1]prep-Cuadro8'!H121</f>
        <v>3300</v>
      </c>
      <c r="J29" s="5">
        <f>'[1]prep-Cuadro8'!I121</f>
        <v>0</v>
      </c>
      <c r="K29" s="44"/>
    </row>
    <row r="30" spans="2:11" x14ac:dyDescent="0.25">
      <c r="B30" s="3" t="s">
        <v>112</v>
      </c>
      <c r="C30" s="5">
        <f>'[1]prep-Cuadro8'!B122</f>
        <v>148800</v>
      </c>
      <c r="D30" s="5">
        <f>'[1]prep-Cuadro8'!C122</f>
        <v>0</v>
      </c>
      <c r="E30" s="5">
        <f>'[1]prep-Cuadro8'!D122</f>
        <v>0</v>
      </c>
      <c r="F30" s="5">
        <f>'[1]prep-Cuadro8'!E122</f>
        <v>0</v>
      </c>
      <c r="G30" s="5">
        <f>'[1]prep-Cuadro8'!F122</f>
        <v>0</v>
      </c>
      <c r="H30" s="5">
        <f>'[1]prep-Cuadro8'!G122</f>
        <v>0</v>
      </c>
      <c r="I30" s="5">
        <f>'[1]prep-Cuadro8'!H122</f>
        <v>1600</v>
      </c>
      <c r="J30" s="5">
        <f>'[1]prep-Cuadro8'!I122</f>
        <v>133680</v>
      </c>
      <c r="K30" s="44"/>
    </row>
    <row r="31" spans="2:11" x14ac:dyDescent="0.25">
      <c r="B31" s="3" t="s">
        <v>139</v>
      </c>
      <c r="C31" s="5">
        <f>'[1]prep-Cuadro8'!B123</f>
        <v>0</v>
      </c>
      <c r="D31" s="5">
        <f>'[1]prep-Cuadro8'!C123</f>
        <v>0</v>
      </c>
      <c r="E31" s="5">
        <f>'[1]prep-Cuadro8'!D123</f>
        <v>0</v>
      </c>
      <c r="F31" s="5">
        <f>'[1]prep-Cuadro8'!E123</f>
        <v>109185</v>
      </c>
      <c r="G31" s="5">
        <f>'[1]prep-Cuadro8'!F123</f>
        <v>0</v>
      </c>
      <c r="H31" s="5">
        <f>'[1]prep-Cuadro8'!G123</f>
        <v>0</v>
      </c>
      <c r="I31" s="5">
        <f>'[1]prep-Cuadro8'!H123</f>
        <v>0</v>
      </c>
      <c r="J31" s="5">
        <f>'[1]prep-Cuadro8'!I123</f>
        <v>56353</v>
      </c>
      <c r="K31" s="44"/>
    </row>
    <row r="32" spans="2:11" x14ac:dyDescent="0.25">
      <c r="B32" s="3" t="s">
        <v>114</v>
      </c>
      <c r="C32" s="5">
        <f>'[1]prep-Cuadro8'!B124</f>
        <v>513080</v>
      </c>
      <c r="D32" s="5">
        <f>'[1]prep-Cuadro8'!C124</f>
        <v>229280</v>
      </c>
      <c r="E32" s="5">
        <f>'[1]prep-Cuadro8'!D124</f>
        <v>0</v>
      </c>
      <c r="F32" s="5">
        <f>'[1]prep-Cuadro8'!E124</f>
        <v>113820</v>
      </c>
      <c r="G32" s="5">
        <f>'[1]prep-Cuadro8'!F124</f>
        <v>0</v>
      </c>
      <c r="H32" s="5">
        <f>'[1]prep-Cuadro8'!G124</f>
        <v>327900</v>
      </c>
      <c r="I32" s="5">
        <f>'[1]prep-Cuadro8'!H124</f>
        <v>12987</v>
      </c>
      <c r="J32" s="5">
        <f>'[1]prep-Cuadro8'!I124</f>
        <v>290075</v>
      </c>
      <c r="K32" s="44"/>
    </row>
    <row r="33" spans="2:11" x14ac:dyDescent="0.25">
      <c r="B33" s="3" t="s">
        <v>88</v>
      </c>
      <c r="C33" s="5">
        <f>'[1]prep-Cuadro8'!B125</f>
        <v>0</v>
      </c>
      <c r="D33" s="5">
        <f>'[1]prep-Cuadro8'!C125</f>
        <v>0</v>
      </c>
      <c r="E33" s="5">
        <f>'[1]prep-Cuadro8'!D125</f>
        <v>0</v>
      </c>
      <c r="F33" s="5">
        <f>'[1]prep-Cuadro8'!E125</f>
        <v>0</v>
      </c>
      <c r="G33" s="5">
        <f>'[1]prep-Cuadro8'!F125</f>
        <v>0</v>
      </c>
      <c r="H33" s="5">
        <f>'[1]prep-Cuadro8'!G125</f>
        <v>0</v>
      </c>
      <c r="I33" s="5">
        <f>'[1]prep-Cuadro8'!H125</f>
        <v>372900</v>
      </c>
      <c r="J33" s="5">
        <f>'[1]prep-Cuadro8'!I125</f>
        <v>0</v>
      </c>
      <c r="K33" s="44">
        <f t="shared" si="0"/>
        <v>372900</v>
      </c>
    </row>
    <row r="34" spans="2:11" x14ac:dyDescent="0.25">
      <c r="B34" s="7" t="s">
        <v>87</v>
      </c>
      <c r="C34" s="43">
        <f>SUM(C5:C33)</f>
        <v>11083867</v>
      </c>
      <c r="D34" s="43"/>
      <c r="E34" s="43"/>
      <c r="F34" s="43"/>
      <c r="G34" s="43">
        <f>SUM(G5:G33)</f>
        <v>855850.48759844329</v>
      </c>
      <c r="H34" s="43">
        <f>SUM(H5:H33)</f>
        <v>1283163</v>
      </c>
      <c r="I34" s="43">
        <f>SUM(I5:I33)</f>
        <v>979898</v>
      </c>
      <c r="J34" s="43">
        <f>SUM(J5:J33)</f>
        <v>4981500.8357725684</v>
      </c>
      <c r="K34" s="43">
        <f>SUM(K5:K33)</f>
        <v>20940514.323371012</v>
      </c>
    </row>
  </sheetData>
  <mergeCells count="8">
    <mergeCell ref="M11:P11"/>
    <mergeCell ref="M12:P12"/>
    <mergeCell ref="M13:P13"/>
    <mergeCell ref="M14:P14"/>
    <mergeCell ref="M5:P5"/>
    <mergeCell ref="M6:P8"/>
    <mergeCell ref="M9:P9"/>
    <mergeCell ref="M10:P1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35"/>
  <sheetViews>
    <sheetView topLeftCell="C13" workbookViewId="0">
      <selection activeCell="F23" sqref="F23"/>
    </sheetView>
  </sheetViews>
  <sheetFormatPr baseColWidth="10" defaultColWidth="11.42578125" defaultRowHeight="15" x14ac:dyDescent="0.25"/>
  <cols>
    <col min="1" max="1" width="33.28515625" customWidth="1"/>
    <col min="2" max="2" width="65.42578125" bestFit="1" customWidth="1"/>
    <col min="3" max="3" width="38.28515625" bestFit="1" customWidth="1"/>
    <col min="5" max="5" width="65.42578125" bestFit="1" customWidth="1"/>
  </cols>
  <sheetData>
    <row r="3" spans="1:6" ht="15.75" thickBot="1" x14ac:dyDescent="0.3"/>
    <row r="4" spans="1:6" ht="15.75" thickBot="1" x14ac:dyDescent="0.3">
      <c r="A4" s="46" t="s">
        <v>28</v>
      </c>
      <c r="B4" s="40"/>
      <c r="D4" s="32" t="s">
        <v>130</v>
      </c>
    </row>
    <row r="5" spans="1:6" ht="15.75" thickBot="1" x14ac:dyDescent="0.3"/>
    <row r="6" spans="1:6" x14ac:dyDescent="0.25">
      <c r="A6" s="24" t="s">
        <v>0</v>
      </c>
      <c r="B6" s="25" t="s">
        <v>35</v>
      </c>
      <c r="C6" s="26" t="s">
        <v>36</v>
      </c>
    </row>
    <row r="7" spans="1:6" x14ac:dyDescent="0.25">
      <c r="A7" s="27" t="s">
        <v>135</v>
      </c>
      <c r="B7" s="28" t="str">
        <f>'[1]prep-Cuadro9'!E2</f>
        <v>Privado</v>
      </c>
      <c r="C7" s="28" t="str">
        <f>'[1]prep-Cuadro9'!F2</f>
        <v>Permisología</v>
      </c>
      <c r="E7" t="s">
        <v>156</v>
      </c>
      <c r="F7" t="s">
        <v>37</v>
      </c>
    </row>
    <row r="8" spans="1:6" x14ac:dyDescent="0.25">
      <c r="A8" s="27" t="s">
        <v>103</v>
      </c>
      <c r="B8" s="28">
        <f>'[1]prep-Cuadro9'!E3</f>
        <v>0</v>
      </c>
      <c r="C8" s="28">
        <f>'[1]prep-Cuadro9'!F3</f>
        <v>0</v>
      </c>
      <c r="E8" t="s">
        <v>38</v>
      </c>
      <c r="F8" t="s">
        <v>37</v>
      </c>
    </row>
    <row r="9" spans="1:6" x14ac:dyDescent="0.25">
      <c r="A9" s="27" t="s">
        <v>94</v>
      </c>
      <c r="B9" s="28" t="str">
        <f>'[1]prep-Cuadro9'!E4</f>
        <v>Privada</v>
      </c>
      <c r="C9" s="28" t="str">
        <f>'[1]prep-Cuadro9'!F4</f>
        <v>Concesión</v>
      </c>
      <c r="E9" t="s">
        <v>43</v>
      </c>
      <c r="F9" t="s">
        <v>37</v>
      </c>
    </row>
    <row r="10" spans="1:6" x14ac:dyDescent="0.25">
      <c r="A10" s="27" t="s">
        <v>138</v>
      </c>
      <c r="B10" s="28" t="str">
        <f>'[1]prep-Cuadro9'!E5</f>
        <v>Empresa Privada</v>
      </c>
      <c r="C10" s="28" t="str">
        <f>'[1]prep-Cuadro9'!F5</f>
        <v>Concesión</v>
      </c>
      <c r="E10" t="s">
        <v>159</v>
      </c>
      <c r="F10" t="s">
        <v>49</v>
      </c>
    </row>
    <row r="11" spans="1:6" x14ac:dyDescent="0.25">
      <c r="A11" s="27" t="s">
        <v>89</v>
      </c>
      <c r="B11" s="28" t="str">
        <f>'[1]prep-Cuadro9'!E6</f>
        <v>empresa privada</v>
      </c>
      <c r="C11" s="28" t="str">
        <f>'[1]prep-Cuadro9'!F6</f>
        <v>Licencia</v>
      </c>
      <c r="E11" t="s">
        <v>160</v>
      </c>
      <c r="F11" t="s">
        <v>40</v>
      </c>
    </row>
    <row r="12" spans="1:6" x14ac:dyDescent="0.25">
      <c r="A12" s="27" t="s">
        <v>134</v>
      </c>
      <c r="B12" s="28" t="str">
        <f>'[1]prep-Cuadro9'!E7</f>
        <v>Público</v>
      </c>
      <c r="C12" s="28">
        <f>'[1]prep-Cuadro9'!F7</f>
        <v>0</v>
      </c>
      <c r="E12" t="s">
        <v>161</v>
      </c>
      <c r="F12" t="s">
        <v>180</v>
      </c>
    </row>
    <row r="13" spans="1:6" x14ac:dyDescent="0.25">
      <c r="A13" s="27" t="s">
        <v>99</v>
      </c>
      <c r="B13" s="28" t="str">
        <f>'[1]prep-Cuadro9'!E8</f>
        <v>Privada y Pública</v>
      </c>
      <c r="C13" s="28" t="str">
        <f>'[1]prep-Cuadro9'!F8</f>
        <v>Permiso</v>
      </c>
      <c r="E13" t="s">
        <v>162</v>
      </c>
      <c r="F13" t="s">
        <v>179</v>
      </c>
    </row>
    <row r="14" spans="1:6" x14ac:dyDescent="0.25">
      <c r="A14" s="27" t="s">
        <v>105</v>
      </c>
      <c r="B14" s="28" t="str">
        <f>'[1]prep-Cuadro9'!E9</f>
        <v>operador autónomo, empresa pública y empresa privada</v>
      </c>
      <c r="C14" s="28" t="str">
        <f>'[1]prep-Cuadro9'!F9</f>
        <v>Concesión</v>
      </c>
      <c r="E14" t="s">
        <v>163</v>
      </c>
      <c r="F14" t="s">
        <v>178</v>
      </c>
    </row>
    <row r="15" spans="1:6" x14ac:dyDescent="0.25">
      <c r="A15" s="27" t="s">
        <v>106</v>
      </c>
      <c r="B15" s="28" t="str">
        <f>'[1]prep-Cuadro9'!E10</f>
        <v>Empresa Privada</v>
      </c>
      <c r="C15" s="28" t="str">
        <f>'[1]prep-Cuadro9'!F10</f>
        <v>Concesión</v>
      </c>
      <c r="E15" t="s">
        <v>164</v>
      </c>
      <c r="F15" t="s">
        <v>37</v>
      </c>
    </row>
    <row r="16" spans="1:6" x14ac:dyDescent="0.25">
      <c r="A16" s="27" t="s">
        <v>91</v>
      </c>
      <c r="B16" s="28">
        <f>'[1]prep-Cuadro9'!E11</f>
        <v>0</v>
      </c>
      <c r="C16" s="28">
        <f>'[1]prep-Cuadro9'!F11</f>
        <v>0</v>
      </c>
      <c r="E16" t="s">
        <v>165</v>
      </c>
      <c r="F16" t="s">
        <v>42</v>
      </c>
    </row>
    <row r="17" spans="1:6" x14ac:dyDescent="0.25">
      <c r="A17" s="27" t="s">
        <v>80</v>
      </c>
      <c r="B17" s="28" t="str">
        <f>'[1]prep-Cuadro9'!E12</f>
        <v>Organismos Públicos descentralizados, Asociaciones Civiles y Empresas</v>
      </c>
      <c r="C17" s="28" t="str">
        <f>'[1]prep-Cuadro9'!F12</f>
        <v>Ley de Movilidad, Reglamentos y Normas</v>
      </c>
      <c r="E17" t="s">
        <v>46</v>
      </c>
      <c r="F17" t="s">
        <v>49</v>
      </c>
    </row>
    <row r="18" spans="1:6" x14ac:dyDescent="0.25">
      <c r="A18" s="27" t="s">
        <v>93</v>
      </c>
      <c r="B18" s="28" t="str">
        <f>'[1]prep-Cuadro9'!E13</f>
        <v>empresa privada</v>
      </c>
      <c r="C18" s="28" t="str">
        <f>'[1]prep-Cuadro9'!F13</f>
        <v>Concesión</v>
      </c>
      <c r="E18" t="s">
        <v>166</v>
      </c>
      <c r="F18" t="s">
        <v>49</v>
      </c>
    </row>
    <row r="19" spans="1:6" x14ac:dyDescent="0.25">
      <c r="A19" s="27" t="s">
        <v>107</v>
      </c>
      <c r="B19" s="28" t="str">
        <f>'[1]prep-Cuadro9'!E14</f>
        <v>Operador autónomo</v>
      </c>
      <c r="C19" s="28" t="str">
        <f>'[1]prep-Cuadro9'!F14</f>
        <v>Autorización temporal</v>
      </c>
      <c r="E19" t="s">
        <v>167</v>
      </c>
      <c r="F19" t="s">
        <v>42</v>
      </c>
    </row>
    <row r="20" spans="1:6" x14ac:dyDescent="0.25">
      <c r="A20" s="27" t="s">
        <v>108</v>
      </c>
      <c r="B20" s="28" t="str">
        <f>'[1]prep-Cuadro9'!E15</f>
        <v>Empresa Privada</v>
      </c>
      <c r="C20" s="28" t="str">
        <f>'[1]prep-Cuadro9'!F15</f>
        <v>Concesión</v>
      </c>
      <c r="E20" t="s">
        <v>168</v>
      </c>
      <c r="F20" t="s">
        <v>45</v>
      </c>
    </row>
    <row r="21" spans="1:6" x14ac:dyDescent="0.25">
      <c r="A21" s="27" t="s">
        <v>136</v>
      </c>
      <c r="B21" s="28" t="str">
        <f>'[1]prep-Cuadro9'!E16</f>
        <v>Privada (Operadores)</v>
      </c>
      <c r="C21" s="28">
        <f>'[1]prep-Cuadro9'!F16</f>
        <v>0</v>
      </c>
      <c r="E21" t="s">
        <v>169</v>
      </c>
      <c r="F21" t="s">
        <v>37</v>
      </c>
    </row>
    <row r="22" spans="1:6" x14ac:dyDescent="0.25">
      <c r="A22" s="27" t="s">
        <v>137</v>
      </c>
      <c r="B22" s="28">
        <f>'[1]prep-Cuadro9'!E17</f>
        <v>0</v>
      </c>
      <c r="C22" s="28">
        <f>'[1]prep-Cuadro9'!F17</f>
        <v>0</v>
      </c>
    </row>
    <row r="23" spans="1:6" x14ac:dyDescent="0.25">
      <c r="A23" s="27" t="s">
        <v>100</v>
      </c>
      <c r="B23" s="28" t="str">
        <f>'[1]prep-Cuadro9'!E18</f>
        <v>Empresas Privadas / cooperativas</v>
      </c>
      <c r="C23" s="28" t="str">
        <f>'[1]prep-Cuadro9'!F18</f>
        <v>permisología</v>
      </c>
      <c r="E23" t="s">
        <v>170</v>
      </c>
      <c r="F23" t="s">
        <v>193</v>
      </c>
    </row>
    <row r="24" spans="1:6" x14ac:dyDescent="0.25">
      <c r="A24" s="27" t="s">
        <v>97</v>
      </c>
      <c r="B24" s="28" t="str">
        <f>'[1]prep-Cuadro9'!E19</f>
        <v>Pública</v>
      </c>
      <c r="C24" s="28">
        <f>'[1]prep-Cuadro9'!F19</f>
        <v>0</v>
      </c>
      <c r="E24" t="s">
        <v>39</v>
      </c>
      <c r="F24" t="s">
        <v>39</v>
      </c>
    </row>
    <row r="25" spans="1:6" x14ac:dyDescent="0.25">
      <c r="A25" s="27" t="s">
        <v>90</v>
      </c>
      <c r="B25" s="28" t="str">
        <f>'[1]prep-Cuadro9'!E20</f>
        <v>Pública (AMCO)</v>
      </c>
      <c r="C25" s="28">
        <f>'[1]prep-Cuadro9'!F20</f>
        <v>0</v>
      </c>
      <c r="E25" t="s">
        <v>171</v>
      </c>
      <c r="F25" t="s">
        <v>171</v>
      </c>
    </row>
    <row r="26" spans="1:6" x14ac:dyDescent="0.25">
      <c r="A26" s="27" t="s">
        <v>98</v>
      </c>
      <c r="B26" s="28">
        <f>'[1]prep-Cuadro9'!E21</f>
        <v>0</v>
      </c>
      <c r="C26" s="28">
        <f>'[1]prep-Cuadro9'!F21</f>
        <v>0</v>
      </c>
      <c r="E26" t="s">
        <v>172</v>
      </c>
      <c r="F26" t="s">
        <v>41</v>
      </c>
    </row>
    <row r="27" spans="1:6" x14ac:dyDescent="0.25">
      <c r="A27" s="27" t="s">
        <v>81</v>
      </c>
      <c r="B27" s="28" t="str">
        <f>'[1]prep-Cuadro9'!E22</f>
        <v>empresa privada y cooperativas</v>
      </c>
      <c r="C27" s="28" t="str">
        <f>'[1]prep-Cuadro9'!F22</f>
        <v>Permiso de Operación</v>
      </c>
      <c r="E27" t="s">
        <v>173</v>
      </c>
      <c r="F27" t="s">
        <v>173</v>
      </c>
    </row>
    <row r="28" spans="1:6" x14ac:dyDescent="0.25">
      <c r="A28" s="27" t="s">
        <v>109</v>
      </c>
      <c r="B28" s="28" t="str">
        <f>'[1]prep-Cuadro9'!E23</f>
        <v>Empresa Privada</v>
      </c>
      <c r="C28" s="28" t="str">
        <f>'[1]prep-Cuadro9'!F23</f>
        <v>Concesión</v>
      </c>
      <c r="E28" t="s">
        <v>174</v>
      </c>
      <c r="F28" t="s">
        <v>47</v>
      </c>
    </row>
    <row r="29" spans="1:6" x14ac:dyDescent="0.25">
      <c r="A29" s="27" t="s">
        <v>110</v>
      </c>
      <c r="B29" s="28">
        <f>'[1]prep-Cuadro9'!E24</f>
        <v>0</v>
      </c>
      <c r="C29" s="28">
        <f>'[1]prep-Cuadro9'!F24</f>
        <v>0</v>
      </c>
      <c r="E29" t="s">
        <v>175</v>
      </c>
      <c r="F29" t="s">
        <v>193</v>
      </c>
    </row>
    <row r="30" spans="1:6" x14ac:dyDescent="0.25">
      <c r="A30" s="118" t="s">
        <v>82</v>
      </c>
      <c r="B30" s="28" t="str">
        <f>'[1]prep-Cuadro9'!E25</f>
        <v>pública/mixta/privada</v>
      </c>
      <c r="C30" s="28" t="str">
        <f>'[1]prep-Cuadro9'!F25</f>
        <v>concesión/permisología</v>
      </c>
      <c r="E30" t="s">
        <v>176</v>
      </c>
      <c r="F30" t="s">
        <v>44</v>
      </c>
    </row>
    <row r="31" spans="1:6" x14ac:dyDescent="0.25">
      <c r="A31" s="118" t="s">
        <v>111</v>
      </c>
      <c r="B31" s="28">
        <f>'[1]prep-Cuadro9'!E26</f>
        <v>0</v>
      </c>
      <c r="C31" s="28">
        <f>'[1]prep-Cuadro9'!F26</f>
        <v>0</v>
      </c>
      <c r="E31" t="s">
        <v>177</v>
      </c>
      <c r="F31" t="s">
        <v>44</v>
      </c>
    </row>
    <row r="32" spans="1:6" x14ac:dyDescent="0.25">
      <c r="A32" s="118" t="s">
        <v>112</v>
      </c>
      <c r="B32" s="28" t="str">
        <f>'[1]prep-Cuadro9'!E27</f>
        <v xml:space="preserve">empresa privada </v>
      </c>
      <c r="C32" s="28" t="str">
        <f>'[1]prep-Cuadro9'!F27</f>
        <v>concesión y permiso</v>
      </c>
    </row>
    <row r="33" spans="1:3" x14ac:dyDescent="0.25">
      <c r="A33" s="118" t="s">
        <v>139</v>
      </c>
      <c r="B33" s="28">
        <f>'[1]prep-Cuadro9'!E28</f>
        <v>0</v>
      </c>
      <c r="C33" s="28">
        <f>'[1]prep-Cuadro9'!F28</f>
        <v>0</v>
      </c>
    </row>
    <row r="34" spans="1:3" x14ac:dyDescent="0.25">
      <c r="A34" s="29" t="s">
        <v>114</v>
      </c>
      <c r="B34" s="28" t="str">
        <f>'[1]prep-Cuadro9'!E29</f>
        <v>Empresa privada</v>
      </c>
      <c r="C34" s="28" t="str">
        <f>'[1]prep-Cuadro9'!F29</f>
        <v>Concesión</v>
      </c>
    </row>
    <row r="35" spans="1:3" x14ac:dyDescent="0.25">
      <c r="A35" s="30" t="s">
        <v>88</v>
      </c>
      <c r="B35" s="28">
        <f>'[1]prep-Cuadro9'!E30</f>
        <v>0</v>
      </c>
      <c r="C35" s="28">
        <f>'[1]prep-Cuadro9'!F30</f>
        <v>0</v>
      </c>
    </row>
  </sheetData>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62"/>
  <sheetViews>
    <sheetView topLeftCell="A124" workbookViewId="0">
      <selection activeCell="B134" sqref="B134"/>
    </sheetView>
  </sheetViews>
  <sheetFormatPr baseColWidth="10" defaultColWidth="11.42578125" defaultRowHeight="15" x14ac:dyDescent="0.25"/>
  <cols>
    <col min="1" max="1" width="18.5703125" bestFit="1" customWidth="1"/>
    <col min="2" max="4" width="21.7109375" customWidth="1"/>
    <col min="5" max="7" width="10.7109375" customWidth="1"/>
  </cols>
  <sheetData>
    <row r="3" spans="1:10" ht="15.75" thickBot="1" x14ac:dyDescent="0.3"/>
    <row r="4" spans="1:10" ht="15.75" thickBot="1" x14ac:dyDescent="0.3">
      <c r="A4" s="1" t="s">
        <v>194</v>
      </c>
      <c r="B4" s="40" t="s">
        <v>83</v>
      </c>
      <c r="C4" s="32" t="s">
        <v>131</v>
      </c>
    </row>
    <row r="5" spans="1:10" ht="24.75" customHeight="1" x14ac:dyDescent="0.25"/>
    <row r="6" spans="1:10" x14ac:dyDescent="0.25">
      <c r="A6" s="18" t="s">
        <v>48</v>
      </c>
      <c r="B6" s="18" t="s">
        <v>181</v>
      </c>
      <c r="C6" s="18" t="s">
        <v>182</v>
      </c>
      <c r="D6" s="18" t="s">
        <v>183</v>
      </c>
      <c r="E6" s="18" t="s">
        <v>36</v>
      </c>
      <c r="F6" s="18" t="s">
        <v>36</v>
      </c>
      <c r="G6" s="18" t="s">
        <v>36</v>
      </c>
    </row>
    <row r="7" spans="1:10" x14ac:dyDescent="0.25">
      <c r="A7" s="4" t="s">
        <v>135</v>
      </c>
      <c r="B7" s="20" t="str">
        <f>'[1]prep-Cuadro10'!B4</f>
        <v>NA</v>
      </c>
      <c r="C7" s="20" t="str">
        <f>'[1]prep-Cuadro10'!C4</f>
        <v>NA</v>
      </c>
      <c r="D7" s="20" t="str">
        <f>'[1]prep-Cuadro10'!D4</f>
        <v>NA</v>
      </c>
      <c r="E7" s="20" t="str">
        <f>'[1]prep-Cuadro10'!E4</f>
        <v>NA</v>
      </c>
      <c r="F7" s="20" t="str">
        <f>'[1]prep-Cuadro10'!F4</f>
        <v>NA</v>
      </c>
      <c r="G7" s="20" t="str">
        <f>'[1]prep-Cuadro10'!G4</f>
        <v>NA</v>
      </c>
      <c r="I7" t="s">
        <v>184</v>
      </c>
    </row>
    <row r="8" spans="1:10" x14ac:dyDescent="0.25">
      <c r="A8" s="4" t="s">
        <v>103</v>
      </c>
      <c r="B8" s="20">
        <f>'[1]prep-Cuadro10'!B5</f>
        <v>0</v>
      </c>
      <c r="C8" s="20">
        <f>'[1]prep-Cuadro10'!C5</f>
        <v>0</v>
      </c>
      <c r="D8" s="20">
        <f>'[1]prep-Cuadro10'!D5</f>
        <v>0</v>
      </c>
      <c r="E8" s="20">
        <f>'[1]prep-Cuadro10'!E5</f>
        <v>0</v>
      </c>
      <c r="F8" s="20">
        <f>'[1]prep-Cuadro10'!F5</f>
        <v>0</v>
      </c>
      <c r="G8" s="20">
        <f>'[1]prep-Cuadro10'!G5</f>
        <v>0</v>
      </c>
      <c r="I8" t="s">
        <v>158</v>
      </c>
      <c r="J8" t="s">
        <v>49</v>
      </c>
    </row>
    <row r="9" spans="1:10" x14ac:dyDescent="0.25">
      <c r="A9" s="4" t="s">
        <v>94</v>
      </c>
      <c r="B9" s="20" t="str">
        <f>'[1]prep-Cuadro10'!B6</f>
        <v>NA</v>
      </c>
      <c r="C9" s="20" t="str">
        <f>'[1]prep-Cuadro10'!C6</f>
        <v>NA</v>
      </c>
      <c r="D9" s="20" t="str">
        <f>'[1]prep-Cuadro10'!D6</f>
        <v>NA</v>
      </c>
      <c r="E9" s="20" t="str">
        <f>'[1]prep-Cuadro10'!E6</f>
        <v>NA</v>
      </c>
      <c r="F9" s="20" t="str">
        <f>'[1]prep-Cuadro10'!F6</f>
        <v>NA</v>
      </c>
      <c r="G9" s="20" t="str">
        <f>'[1]prep-Cuadro10'!G6</f>
        <v>NA</v>
      </c>
      <c r="I9" t="s">
        <v>46</v>
      </c>
      <c r="J9" t="s">
        <v>49</v>
      </c>
    </row>
    <row r="10" spans="1:10" x14ac:dyDescent="0.25">
      <c r="A10" s="4" t="s">
        <v>138</v>
      </c>
      <c r="B10" s="20">
        <f>'[1]prep-Cuadro10'!B7</f>
        <v>0</v>
      </c>
      <c r="C10" s="20" t="str">
        <f>'[1]prep-Cuadro10'!C7</f>
        <v>Empresa Pública</v>
      </c>
      <c r="D10" s="20">
        <f>'[1]prep-Cuadro10'!D7</f>
        <v>0</v>
      </c>
      <c r="E10" s="20">
        <f>'[1]prep-Cuadro10'!E7</f>
        <v>0</v>
      </c>
      <c r="F10" s="20">
        <f>'[1]prep-Cuadro10'!F7</f>
        <v>0</v>
      </c>
      <c r="G10" s="20">
        <f>'[1]prep-Cuadro10'!G7</f>
        <v>0</v>
      </c>
      <c r="I10" t="s">
        <v>185</v>
      </c>
      <c r="J10" t="s">
        <v>49</v>
      </c>
    </row>
    <row r="11" spans="1:10" x14ac:dyDescent="0.25">
      <c r="A11" s="4" t="s">
        <v>89</v>
      </c>
      <c r="B11" s="20" t="str">
        <f>'[1]prep-Cuadro10'!B8</f>
        <v>empresa privada</v>
      </c>
      <c r="C11" s="20" t="str">
        <f>'[1]prep-Cuadro10'!C8</f>
        <v>empresa privada</v>
      </c>
      <c r="D11" s="20" t="str">
        <f>'[1]prep-Cuadro10'!D8</f>
        <v>empresa privada</v>
      </c>
      <c r="E11" s="20" t="str">
        <f>'[1]prep-Cuadro10'!E8</f>
        <v>Pública / Concesión</v>
      </c>
      <c r="F11" s="20" t="str">
        <f>'[1]prep-Cuadro10'!F8</f>
        <v>Permiso</v>
      </c>
      <c r="G11" s="20" t="str">
        <f>'[1]prep-Cuadro10'!G8</f>
        <v>Permiso</v>
      </c>
      <c r="I11" t="s">
        <v>162</v>
      </c>
      <c r="J11" t="s">
        <v>179</v>
      </c>
    </row>
    <row r="12" spans="1:10" x14ac:dyDescent="0.25">
      <c r="A12" s="4" t="s">
        <v>134</v>
      </c>
      <c r="B12" s="20" t="str">
        <f>'[1]prep-Cuadro10'!B9</f>
        <v>NA</v>
      </c>
      <c r="C12" s="20" t="str">
        <f>'[1]prep-Cuadro10'!C9</f>
        <v>NA</v>
      </c>
      <c r="D12" s="20" t="str">
        <f>'[1]prep-Cuadro10'!D9</f>
        <v>NA</v>
      </c>
      <c r="E12" s="20" t="str">
        <f>'[1]prep-Cuadro10'!E9</f>
        <v>NA</v>
      </c>
      <c r="F12" s="20" t="str">
        <f>'[1]prep-Cuadro10'!F9</f>
        <v>NA</v>
      </c>
      <c r="G12" s="20" t="str">
        <f>'[1]prep-Cuadro10'!G9</f>
        <v>NA</v>
      </c>
      <c r="I12" t="s">
        <v>186</v>
      </c>
    </row>
    <row r="13" spans="1:10" x14ac:dyDescent="0.25">
      <c r="A13" s="4" t="s">
        <v>99</v>
      </c>
      <c r="B13" s="20" t="str">
        <f>'[1]prep-Cuadro10'!B10</f>
        <v>Pública</v>
      </c>
      <c r="C13" s="20" t="str">
        <f>'[1]prep-Cuadro10'!C10</f>
        <v>Pública</v>
      </c>
      <c r="D13" s="20">
        <f>'[1]prep-Cuadro10'!D10</f>
        <v>0</v>
      </c>
      <c r="E13" s="20">
        <f>'[1]prep-Cuadro10'!E10</f>
        <v>0</v>
      </c>
      <c r="F13" s="20">
        <f>'[1]prep-Cuadro10'!F10</f>
        <v>0</v>
      </c>
      <c r="G13" s="20">
        <f>'[1]prep-Cuadro10'!G10</f>
        <v>0</v>
      </c>
      <c r="I13" t="s">
        <v>188</v>
      </c>
      <c r="J13" t="s">
        <v>49</v>
      </c>
    </row>
    <row r="14" spans="1:10" x14ac:dyDescent="0.25">
      <c r="A14" s="4" t="s">
        <v>105</v>
      </c>
      <c r="B14" s="20" t="str">
        <f>'[1]prep-Cuadro10'!B11</f>
        <v>empresa pública</v>
      </c>
      <c r="C14" s="20" t="str">
        <f>'[1]prep-Cuadro10'!C11</f>
        <v>empresa pública</v>
      </c>
      <c r="D14" s="20" t="str">
        <f>'[1]prep-Cuadro10'!D11</f>
        <v>No aplica</v>
      </c>
      <c r="E14" s="20" t="str">
        <f>'[1]prep-Cuadro10'!E11</f>
        <v>No disponible</v>
      </c>
      <c r="F14" s="20" t="str">
        <f>'[1]prep-Cuadro10'!F11</f>
        <v>No disponible</v>
      </c>
      <c r="G14" s="20" t="str">
        <f>'[1]prep-Cuadro10'!G11</f>
        <v>No aplica</v>
      </c>
      <c r="I14">
        <v>0</v>
      </c>
    </row>
    <row r="15" spans="1:10" x14ac:dyDescent="0.25">
      <c r="A15" s="4" t="s">
        <v>106</v>
      </c>
      <c r="B15" s="20">
        <f>'[1]prep-Cuadro10'!B12</f>
        <v>0</v>
      </c>
      <c r="C15" s="20">
        <f>'[1]prep-Cuadro10'!C12</f>
        <v>0</v>
      </c>
      <c r="D15" s="20">
        <f>'[1]prep-Cuadro10'!D12</f>
        <v>0</v>
      </c>
      <c r="E15" s="20">
        <f>'[1]prep-Cuadro10'!E12</f>
        <v>0</v>
      </c>
      <c r="F15" s="20">
        <f>'[1]prep-Cuadro10'!F12</f>
        <v>0</v>
      </c>
      <c r="G15" s="20">
        <f>'[1]prep-Cuadro10'!G12</f>
        <v>0</v>
      </c>
      <c r="I15" t="s">
        <v>187</v>
      </c>
      <c r="J15" t="s">
        <v>49</v>
      </c>
    </row>
    <row r="16" spans="1:10" x14ac:dyDescent="0.25">
      <c r="A16" s="4" t="s">
        <v>91</v>
      </c>
      <c r="B16" s="20">
        <f>'[1]prep-Cuadro10'!B13</f>
        <v>0</v>
      </c>
      <c r="C16" s="20">
        <f>'[1]prep-Cuadro10'!C13</f>
        <v>0</v>
      </c>
      <c r="D16" s="20">
        <f>'[1]prep-Cuadro10'!D13</f>
        <v>0</v>
      </c>
      <c r="E16" s="20">
        <f>'[1]prep-Cuadro10'!E13</f>
        <v>0</v>
      </c>
      <c r="F16" s="20">
        <f>'[1]prep-Cuadro10'!F13</f>
        <v>0</v>
      </c>
      <c r="G16" s="20">
        <f>'[1]prep-Cuadro10'!G13</f>
        <v>0</v>
      </c>
      <c r="I16" t="s">
        <v>50</v>
      </c>
    </row>
    <row r="17" spans="1:10" x14ac:dyDescent="0.25">
      <c r="A17" s="4" t="s">
        <v>80</v>
      </c>
      <c r="B17" s="20" t="str">
        <f>'[1]prep-Cuadro10'!B14</f>
        <v>Organismos Públicos descentralizados, Asociaciones Civiles y Empresas</v>
      </c>
      <c r="C17" s="20" t="str">
        <f>'[1]prep-Cuadro10'!C14</f>
        <v>No aplica</v>
      </c>
      <c r="D17" s="20" t="str">
        <f>'[1]prep-Cuadro10'!D14</f>
        <v>No aplica</v>
      </c>
      <c r="E17" s="20" t="str">
        <f>'[1]prep-Cuadro10'!E14</f>
        <v>Ley de Movilidad, Reglamentos y Normas</v>
      </c>
      <c r="F17" s="20" t="str">
        <f>'[1]prep-Cuadro10'!F14</f>
        <v>No aplica</v>
      </c>
      <c r="G17" s="20" t="str">
        <f>'[1]prep-Cuadro10'!G14</f>
        <v>No aplica</v>
      </c>
    </row>
    <row r="18" spans="1:10" x14ac:dyDescent="0.25">
      <c r="A18" s="4" t="s">
        <v>93</v>
      </c>
      <c r="B18" s="20" t="str">
        <f>'[1]prep-Cuadro10'!B15</f>
        <v>No aplica</v>
      </c>
      <c r="C18" s="20" t="str">
        <f>'[1]prep-Cuadro10'!C15</f>
        <v>No aplica</v>
      </c>
      <c r="D18" s="20" t="str">
        <f>'[1]prep-Cuadro10'!D15</f>
        <v>No aplica</v>
      </c>
      <c r="E18" s="20" t="str">
        <f>'[1]prep-Cuadro10'!E15</f>
        <v>No aplica</v>
      </c>
      <c r="F18" s="20" t="str">
        <f>'[1]prep-Cuadro10'!F15</f>
        <v>No aplica</v>
      </c>
      <c r="G18" s="20" t="str">
        <f>'[1]prep-Cuadro10'!G15</f>
        <v>No aplica</v>
      </c>
    </row>
    <row r="19" spans="1:10" x14ac:dyDescent="0.25">
      <c r="A19" s="4" t="s">
        <v>107</v>
      </c>
      <c r="B19" s="20" t="str">
        <f>'[1]prep-Cuadro10'!B16</f>
        <v>Pública</v>
      </c>
      <c r="C19" s="20">
        <f>'[1]prep-Cuadro10'!C16</f>
        <v>0</v>
      </c>
      <c r="D19" s="20">
        <f>'[1]prep-Cuadro10'!D16</f>
        <v>0</v>
      </c>
      <c r="E19" s="20" t="str">
        <f>'[1]prep-Cuadro10'!E16</f>
        <v>Concesión</v>
      </c>
      <c r="F19" s="20">
        <f>'[1]prep-Cuadro10'!F16</f>
        <v>0</v>
      </c>
      <c r="G19" s="20">
        <f>'[1]prep-Cuadro10'!G16</f>
        <v>0</v>
      </c>
      <c r="I19" t="s">
        <v>184</v>
      </c>
    </row>
    <row r="20" spans="1:10" x14ac:dyDescent="0.25">
      <c r="A20" s="4" t="s">
        <v>108</v>
      </c>
      <c r="B20" s="20">
        <f>'[1]prep-Cuadro10'!B17</f>
        <v>0</v>
      </c>
      <c r="C20" s="20">
        <f>'[1]prep-Cuadro10'!C17</f>
        <v>0</v>
      </c>
      <c r="D20" s="20">
        <f>'[1]prep-Cuadro10'!D17</f>
        <v>0</v>
      </c>
      <c r="E20" s="20">
        <f>'[1]prep-Cuadro10'!E17</f>
        <v>0</v>
      </c>
      <c r="F20" s="20">
        <f>'[1]prep-Cuadro10'!F17</f>
        <v>0</v>
      </c>
      <c r="G20" s="20">
        <f>'[1]prep-Cuadro10'!G17</f>
        <v>0</v>
      </c>
      <c r="I20" t="s">
        <v>157</v>
      </c>
    </row>
    <row r="21" spans="1:10" x14ac:dyDescent="0.25">
      <c r="A21" s="4" t="s">
        <v>136</v>
      </c>
      <c r="B21" s="20" t="str">
        <f>'[1]prep-Cuadro10'!B18</f>
        <v>NA</v>
      </c>
      <c r="C21" s="20" t="str">
        <f>'[1]prep-Cuadro10'!C18</f>
        <v>Pública (AMVA)</v>
      </c>
      <c r="D21" s="20">
        <f>'[1]prep-Cuadro10'!D18</f>
        <v>0</v>
      </c>
      <c r="E21" s="20" t="str">
        <f>'[1]prep-Cuadro10'!E18</f>
        <v>NA</v>
      </c>
      <c r="F21" s="20">
        <f>'[1]prep-Cuadro10'!F18</f>
        <v>0</v>
      </c>
      <c r="G21" s="20">
        <f>'[1]prep-Cuadro10'!G18</f>
        <v>0</v>
      </c>
      <c r="I21" t="s">
        <v>189</v>
      </c>
      <c r="J21" t="s">
        <v>39</v>
      </c>
    </row>
    <row r="22" spans="1:10" x14ac:dyDescent="0.25">
      <c r="A22" s="4" t="s">
        <v>137</v>
      </c>
      <c r="B22" s="20" t="str">
        <f>'[1]prep-Cuadro10'!B19</f>
        <v>NA</v>
      </c>
      <c r="C22" s="20" t="str">
        <f>'[1]prep-Cuadro10'!C19</f>
        <v>NA</v>
      </c>
      <c r="D22" s="20" t="str">
        <f>'[1]prep-Cuadro10'!D19</f>
        <v>NA</v>
      </c>
      <c r="E22" s="20" t="str">
        <f>'[1]prep-Cuadro10'!E19</f>
        <v>NA</v>
      </c>
      <c r="F22" s="20" t="str">
        <f>'[1]prep-Cuadro10'!F19</f>
        <v>NA</v>
      </c>
      <c r="G22" s="20" t="str">
        <f>'[1]prep-Cuadro10'!G19</f>
        <v>NA</v>
      </c>
      <c r="I22" t="s">
        <v>190</v>
      </c>
    </row>
    <row r="23" spans="1:10" x14ac:dyDescent="0.25">
      <c r="A23" s="4" t="s">
        <v>100</v>
      </c>
      <c r="B23" s="20" t="str">
        <f>'[1]prep-Cuadro10'!B20</f>
        <v>pública</v>
      </c>
      <c r="C23" s="20" t="str">
        <f>'[1]prep-Cuadro10'!C20</f>
        <v>No hay</v>
      </c>
      <c r="D23" s="20" t="str">
        <f>'[1]prep-Cuadro10'!D20</f>
        <v>No hay</v>
      </c>
      <c r="E23" s="20">
        <f>'[1]prep-Cuadro10'!E20</f>
        <v>0</v>
      </c>
      <c r="F23" s="20">
        <f>'[1]prep-Cuadro10'!F20</f>
        <v>0</v>
      </c>
      <c r="G23" s="20">
        <f>'[1]prep-Cuadro10'!G20</f>
        <v>0</v>
      </c>
      <c r="I23" t="s">
        <v>173</v>
      </c>
      <c r="J23" t="s">
        <v>173</v>
      </c>
    </row>
    <row r="24" spans="1:10" x14ac:dyDescent="0.25">
      <c r="A24" s="4" t="s">
        <v>97</v>
      </c>
      <c r="B24" s="20">
        <f>'[1]prep-Cuadro10'!B21</f>
        <v>0</v>
      </c>
      <c r="C24" s="20" t="str">
        <f>'[1]prep-Cuadro10'!C21</f>
        <v>Pública</v>
      </c>
      <c r="D24" s="20">
        <f>'[1]prep-Cuadro10'!D21</f>
        <v>0</v>
      </c>
      <c r="E24" s="20">
        <f>'[1]prep-Cuadro10'!E21</f>
        <v>0</v>
      </c>
      <c r="F24" s="20">
        <f>'[1]prep-Cuadro10'!F21</f>
        <v>0</v>
      </c>
      <c r="G24" s="20">
        <f>'[1]prep-Cuadro10'!G21</f>
        <v>0</v>
      </c>
      <c r="I24" t="s">
        <v>186</v>
      </c>
    </row>
    <row r="25" spans="1:10" x14ac:dyDescent="0.25">
      <c r="A25" s="4" t="s">
        <v>90</v>
      </c>
      <c r="B25" s="20" t="str">
        <f>'[1]prep-Cuadro10'!B22</f>
        <v>NA</v>
      </c>
      <c r="C25" s="20" t="str">
        <f>'[1]prep-Cuadro10'!C22</f>
        <v>NA</v>
      </c>
      <c r="D25" s="20" t="str">
        <f>'[1]prep-Cuadro10'!D22</f>
        <v>NA</v>
      </c>
      <c r="E25" s="20" t="str">
        <f>'[1]prep-Cuadro10'!E22</f>
        <v>NA</v>
      </c>
      <c r="F25" s="20" t="str">
        <f>'[1]prep-Cuadro10'!F22</f>
        <v>NA</v>
      </c>
      <c r="G25" s="20" t="str">
        <f>'[1]prep-Cuadro10'!G22</f>
        <v>NA</v>
      </c>
      <c r="I25" t="s">
        <v>39</v>
      </c>
      <c r="J25" t="s">
        <v>39</v>
      </c>
    </row>
    <row r="26" spans="1:10" x14ac:dyDescent="0.25">
      <c r="A26" s="4" t="s">
        <v>98</v>
      </c>
      <c r="B26" s="20">
        <f>'[1]prep-Cuadro10'!B23</f>
        <v>0</v>
      </c>
      <c r="C26" s="20">
        <f>'[1]prep-Cuadro10'!C23</f>
        <v>0</v>
      </c>
      <c r="D26" s="20">
        <f>'[1]prep-Cuadro10'!D23</f>
        <v>0</v>
      </c>
      <c r="E26" s="20">
        <f>'[1]prep-Cuadro10'!E23</f>
        <v>0</v>
      </c>
      <c r="F26" s="20">
        <f>'[1]prep-Cuadro10'!F23</f>
        <v>0</v>
      </c>
      <c r="G26" s="20">
        <f>'[1]prep-Cuadro10'!G23</f>
        <v>0</v>
      </c>
      <c r="I26" t="s">
        <v>191</v>
      </c>
      <c r="J26" t="s">
        <v>192</v>
      </c>
    </row>
    <row r="27" spans="1:10" x14ac:dyDescent="0.25">
      <c r="A27" s="4" t="s">
        <v>81</v>
      </c>
      <c r="B27" s="20">
        <f>'[1]prep-Cuadro10'!B24</f>
        <v>0</v>
      </c>
      <c r="C27" s="20">
        <f>'[1]prep-Cuadro10'!C24</f>
        <v>0</v>
      </c>
      <c r="D27" s="20">
        <f>'[1]prep-Cuadro10'!D24</f>
        <v>0</v>
      </c>
      <c r="E27" s="20">
        <f>'[1]prep-Cuadro10'!E24</f>
        <v>0</v>
      </c>
      <c r="F27" s="20">
        <f>'[1]prep-Cuadro10'!F24</f>
        <v>0</v>
      </c>
      <c r="G27" s="20">
        <f>'[1]prep-Cuadro10'!G24</f>
        <v>0</v>
      </c>
      <c r="I27" t="s">
        <v>172</v>
      </c>
      <c r="J27" t="s">
        <v>193</v>
      </c>
    </row>
    <row r="28" spans="1:10" x14ac:dyDescent="0.25">
      <c r="A28" s="4" t="s">
        <v>109</v>
      </c>
      <c r="B28" s="20">
        <f>'[1]prep-Cuadro10'!B25</f>
        <v>0</v>
      </c>
      <c r="C28" s="20" t="str">
        <f>'[1]prep-Cuadro10'!C25</f>
        <v>Empresa Pública</v>
      </c>
      <c r="D28" s="20">
        <f>'[1]prep-Cuadro10'!D25</f>
        <v>0</v>
      </c>
      <c r="E28" s="20">
        <f>'[1]prep-Cuadro10'!E25</f>
        <v>0</v>
      </c>
      <c r="F28" s="20">
        <f>'[1]prep-Cuadro10'!F25</f>
        <v>0</v>
      </c>
      <c r="G28" s="20">
        <f>'[1]prep-Cuadro10'!G25</f>
        <v>0</v>
      </c>
      <c r="I28">
        <v>0</v>
      </c>
    </row>
    <row r="29" spans="1:10" x14ac:dyDescent="0.25">
      <c r="A29" s="4" t="s">
        <v>110</v>
      </c>
      <c r="B29" s="20">
        <f>'[1]prep-Cuadro10'!B26</f>
        <v>0</v>
      </c>
      <c r="C29" s="20">
        <f>'[1]prep-Cuadro10'!C26</f>
        <v>0</v>
      </c>
      <c r="D29" s="20">
        <f>'[1]prep-Cuadro10'!D26</f>
        <v>0</v>
      </c>
      <c r="E29" s="20">
        <f>'[1]prep-Cuadro10'!E26</f>
        <v>0</v>
      </c>
      <c r="F29" s="20">
        <f>'[1]prep-Cuadro10'!F26</f>
        <v>0</v>
      </c>
      <c r="G29" s="20">
        <f>'[1]prep-Cuadro10'!G26</f>
        <v>0</v>
      </c>
    </row>
    <row r="30" spans="1:10" x14ac:dyDescent="0.25">
      <c r="A30" s="4" t="s">
        <v>82</v>
      </c>
      <c r="B30" s="20">
        <f>'[1]prep-Cuadro10'!B27</f>
        <v>0</v>
      </c>
      <c r="C30" s="20">
        <f>'[1]prep-Cuadro10'!C27</f>
        <v>0</v>
      </c>
      <c r="D30" s="20">
        <f>'[1]prep-Cuadro10'!D27</f>
        <v>0</v>
      </c>
      <c r="E30" s="20">
        <f>'[1]prep-Cuadro10'!E27</f>
        <v>0</v>
      </c>
      <c r="F30" s="20">
        <f>'[1]prep-Cuadro10'!F27</f>
        <v>0</v>
      </c>
      <c r="G30" s="20">
        <f>'[1]prep-Cuadro10'!G27</f>
        <v>0</v>
      </c>
    </row>
    <row r="31" spans="1:10" x14ac:dyDescent="0.25">
      <c r="A31" s="4" t="s">
        <v>111</v>
      </c>
      <c r="B31" s="20">
        <f>'[1]prep-Cuadro10'!B28</f>
        <v>0</v>
      </c>
      <c r="C31" s="20">
        <f>'[1]prep-Cuadro10'!C28</f>
        <v>0</v>
      </c>
      <c r="D31" s="20">
        <f>'[1]prep-Cuadro10'!D28</f>
        <v>0</v>
      </c>
      <c r="E31" s="20">
        <f>'[1]prep-Cuadro10'!E28</f>
        <v>0</v>
      </c>
      <c r="F31" s="20">
        <f>'[1]prep-Cuadro10'!F28</f>
        <v>0</v>
      </c>
      <c r="G31" s="20">
        <f>'[1]prep-Cuadro10'!G28</f>
        <v>0</v>
      </c>
    </row>
    <row r="32" spans="1:10" x14ac:dyDescent="0.25">
      <c r="A32" s="4" t="s">
        <v>112</v>
      </c>
      <c r="B32" s="20" t="str">
        <f>'[1]prep-Cuadro10'!B29</f>
        <v>empresa pública descentralizada</v>
      </c>
      <c r="C32" s="20">
        <f>'[1]prep-Cuadro10'!C29</f>
        <v>0</v>
      </c>
      <c r="D32" s="20">
        <f>'[1]prep-Cuadro10'!D29</f>
        <v>0</v>
      </c>
      <c r="E32" s="20" t="str">
        <f>'[1]prep-Cuadro10'!E29</f>
        <v xml:space="preserve">delegación por ley </v>
      </c>
      <c r="F32" s="20">
        <f>'[1]prep-Cuadro10'!F29</f>
        <v>0</v>
      </c>
      <c r="G32" s="20">
        <f>'[1]prep-Cuadro10'!G29</f>
        <v>0</v>
      </c>
    </row>
    <row r="33" spans="1:7" x14ac:dyDescent="0.25">
      <c r="A33" s="4" t="s">
        <v>139</v>
      </c>
      <c r="B33" s="20">
        <f>'[1]prep-Cuadro10'!B30</f>
        <v>0</v>
      </c>
      <c r="C33" s="20">
        <f>'[1]prep-Cuadro10'!C30</f>
        <v>0</v>
      </c>
      <c r="D33" s="20">
        <f>'[1]prep-Cuadro10'!D30</f>
        <v>0</v>
      </c>
      <c r="E33" s="20">
        <f>'[1]prep-Cuadro10'!E30</f>
        <v>0</v>
      </c>
      <c r="F33" s="20">
        <f>'[1]prep-Cuadro10'!F30</f>
        <v>0</v>
      </c>
      <c r="G33" s="20">
        <f>'[1]prep-Cuadro10'!G30</f>
        <v>0</v>
      </c>
    </row>
    <row r="34" spans="1:7" x14ac:dyDescent="0.25">
      <c r="A34" s="6" t="s">
        <v>114</v>
      </c>
      <c r="B34" s="20" t="str">
        <f>'[1]prep-Cuadro10'!B31</f>
        <v>Pública</v>
      </c>
      <c r="C34" s="20" t="str">
        <f>'[1]prep-Cuadro10'!C31</f>
        <v>Pública</v>
      </c>
      <c r="D34" s="20">
        <f>'[1]prep-Cuadro10'!D31</f>
        <v>0</v>
      </c>
      <c r="E34" s="20">
        <f>'[1]prep-Cuadro10'!E31</f>
        <v>0</v>
      </c>
      <c r="F34" s="20">
        <f>'[1]prep-Cuadro10'!F31</f>
        <v>0</v>
      </c>
      <c r="G34" s="20">
        <f>'[1]prep-Cuadro10'!G31</f>
        <v>0</v>
      </c>
    </row>
    <row r="35" spans="1:7" x14ac:dyDescent="0.25">
      <c r="A35" s="6" t="s">
        <v>88</v>
      </c>
      <c r="B35" s="20">
        <f>'[1]prep-Cuadro10'!B32</f>
        <v>0</v>
      </c>
      <c r="C35" s="20">
        <f>'[1]prep-Cuadro10'!C32</f>
        <v>0</v>
      </c>
      <c r="D35" s="20">
        <f>'[1]prep-Cuadro10'!D32</f>
        <v>0</v>
      </c>
      <c r="E35" s="20">
        <f>'[1]prep-Cuadro10'!E32</f>
        <v>0</v>
      </c>
      <c r="F35" s="20">
        <f>'[1]prep-Cuadro10'!F32</f>
        <v>0</v>
      </c>
      <c r="G35" s="20">
        <f>'[1]prep-Cuadro10'!G32</f>
        <v>0</v>
      </c>
    </row>
    <row r="38" spans="1:7" x14ac:dyDescent="0.25">
      <c r="A38" s="18" t="s">
        <v>48</v>
      </c>
      <c r="B38" s="18" t="s">
        <v>181</v>
      </c>
      <c r="C38" s="18" t="s">
        <v>182</v>
      </c>
      <c r="D38" s="18" t="s">
        <v>183</v>
      </c>
      <c r="E38" s="18" t="s">
        <v>36</v>
      </c>
      <c r="F38" s="18" t="s">
        <v>36</v>
      </c>
      <c r="G38" s="18" t="s">
        <v>36</v>
      </c>
    </row>
    <row r="39" spans="1:7" x14ac:dyDescent="0.25">
      <c r="A39" s="4" t="s">
        <v>135</v>
      </c>
      <c r="B39" s="20">
        <f t="shared" ref="B39:D67" si="0">IF(LEN(B7)&gt;1,INDEX($J$7:$J$16,MATCH(B7,$I$7:$I$16,0),1),0)</f>
        <v>0</v>
      </c>
      <c r="C39" s="20">
        <f t="shared" si="0"/>
        <v>0</v>
      </c>
      <c r="D39" s="20">
        <f t="shared" si="0"/>
        <v>0</v>
      </c>
      <c r="E39" s="20">
        <f t="shared" ref="E39:G67" si="1">IF(LEN(E7)&gt;1,INDEX($J$19:$J$28,MATCH(E7,$I$19:$I$28,0),1),0)</f>
        <v>0</v>
      </c>
      <c r="F39" s="20">
        <f t="shared" si="1"/>
        <v>0</v>
      </c>
      <c r="G39" s="20">
        <f t="shared" si="1"/>
        <v>0</v>
      </c>
    </row>
    <row r="40" spans="1:7" x14ac:dyDescent="0.25">
      <c r="A40" s="4" t="s">
        <v>103</v>
      </c>
      <c r="B40" s="20">
        <f t="shared" si="0"/>
        <v>0</v>
      </c>
      <c r="C40" s="20">
        <f t="shared" si="0"/>
        <v>0</v>
      </c>
      <c r="D40" s="20">
        <f t="shared" si="0"/>
        <v>0</v>
      </c>
      <c r="E40" s="20">
        <f t="shared" si="1"/>
        <v>0</v>
      </c>
      <c r="F40" s="20">
        <f t="shared" si="1"/>
        <v>0</v>
      </c>
      <c r="G40" s="20">
        <f t="shared" si="1"/>
        <v>0</v>
      </c>
    </row>
    <row r="41" spans="1:7" x14ac:dyDescent="0.25">
      <c r="A41" s="4" t="s">
        <v>94</v>
      </c>
      <c r="B41" s="20">
        <f t="shared" si="0"/>
        <v>0</v>
      </c>
      <c r="C41" s="20">
        <f t="shared" si="0"/>
        <v>0</v>
      </c>
      <c r="D41" s="20">
        <f t="shared" si="0"/>
        <v>0</v>
      </c>
      <c r="E41" s="20">
        <f t="shared" si="1"/>
        <v>0</v>
      </c>
      <c r="F41" s="20">
        <f t="shared" si="1"/>
        <v>0</v>
      </c>
      <c r="G41" s="20">
        <f t="shared" si="1"/>
        <v>0</v>
      </c>
    </row>
    <row r="42" spans="1:7" x14ac:dyDescent="0.25">
      <c r="A42" s="4" t="s">
        <v>138</v>
      </c>
      <c r="B42" s="20">
        <f t="shared" si="0"/>
        <v>0</v>
      </c>
      <c r="C42" s="20" t="str">
        <f t="shared" si="0"/>
        <v>Empresa pública</v>
      </c>
      <c r="D42" s="20">
        <f t="shared" si="0"/>
        <v>0</v>
      </c>
      <c r="E42" s="20">
        <f t="shared" si="1"/>
        <v>0</v>
      </c>
      <c r="F42" s="20">
        <f t="shared" si="1"/>
        <v>0</v>
      </c>
      <c r="G42" s="20">
        <f t="shared" si="1"/>
        <v>0</v>
      </c>
    </row>
    <row r="43" spans="1:7" x14ac:dyDescent="0.25">
      <c r="A43" s="4" t="s">
        <v>89</v>
      </c>
      <c r="B43" s="20" t="str">
        <f t="shared" si="0"/>
        <v>Empresa pública</v>
      </c>
      <c r="C43" s="20" t="str">
        <f t="shared" si="0"/>
        <v>Empresa pública</v>
      </c>
      <c r="D43" s="20" t="str">
        <f t="shared" si="0"/>
        <v>Empresa pública</v>
      </c>
      <c r="E43" s="20" t="str">
        <f t="shared" si="1"/>
        <v>Concesión</v>
      </c>
      <c r="F43" s="20" t="str">
        <f t="shared" si="1"/>
        <v>Permisión</v>
      </c>
      <c r="G43" s="20" t="str">
        <f t="shared" si="1"/>
        <v>Permisión</v>
      </c>
    </row>
    <row r="44" spans="1:7" x14ac:dyDescent="0.25">
      <c r="A44" s="4" t="s">
        <v>134</v>
      </c>
      <c r="B44" s="20">
        <f t="shared" si="0"/>
        <v>0</v>
      </c>
      <c r="C44" s="20">
        <f t="shared" si="0"/>
        <v>0</v>
      </c>
      <c r="D44" s="20">
        <f t="shared" si="0"/>
        <v>0</v>
      </c>
      <c r="E44" s="20">
        <f t="shared" si="1"/>
        <v>0</v>
      </c>
      <c r="F44" s="20">
        <f t="shared" si="1"/>
        <v>0</v>
      </c>
      <c r="G44" s="20">
        <f t="shared" si="1"/>
        <v>0</v>
      </c>
    </row>
    <row r="45" spans="1:7" x14ac:dyDescent="0.25">
      <c r="A45" s="4" t="s">
        <v>99</v>
      </c>
      <c r="B45" s="20" t="str">
        <f t="shared" si="0"/>
        <v>Empresa pública</v>
      </c>
      <c r="C45" s="20" t="str">
        <f t="shared" si="0"/>
        <v>Empresa pública</v>
      </c>
      <c r="D45" s="20">
        <f t="shared" si="0"/>
        <v>0</v>
      </c>
      <c r="E45" s="20">
        <f t="shared" si="1"/>
        <v>0</v>
      </c>
      <c r="F45" s="20">
        <f t="shared" si="1"/>
        <v>0</v>
      </c>
      <c r="G45" s="20">
        <f t="shared" si="1"/>
        <v>0</v>
      </c>
    </row>
    <row r="46" spans="1:7" x14ac:dyDescent="0.25">
      <c r="A46" s="4" t="s">
        <v>105</v>
      </c>
      <c r="B46" s="20" t="str">
        <f t="shared" si="0"/>
        <v>Empresa pública</v>
      </c>
      <c r="C46" s="20" t="str">
        <f t="shared" si="0"/>
        <v>Empresa pública</v>
      </c>
      <c r="D46" s="20">
        <f t="shared" si="0"/>
        <v>0</v>
      </c>
      <c r="E46" s="20">
        <f t="shared" si="1"/>
        <v>0</v>
      </c>
      <c r="F46" s="20">
        <f t="shared" si="1"/>
        <v>0</v>
      </c>
      <c r="G46" s="20">
        <f t="shared" si="1"/>
        <v>0</v>
      </c>
    </row>
    <row r="47" spans="1:7" x14ac:dyDescent="0.25">
      <c r="A47" s="4" t="s">
        <v>106</v>
      </c>
      <c r="B47" s="20">
        <f t="shared" si="0"/>
        <v>0</v>
      </c>
      <c r="C47" s="20">
        <f t="shared" si="0"/>
        <v>0</v>
      </c>
      <c r="D47" s="20">
        <f t="shared" si="0"/>
        <v>0</v>
      </c>
      <c r="E47" s="20">
        <f t="shared" si="1"/>
        <v>0</v>
      </c>
      <c r="F47" s="20">
        <f t="shared" si="1"/>
        <v>0</v>
      </c>
      <c r="G47" s="20">
        <f t="shared" si="1"/>
        <v>0</v>
      </c>
    </row>
    <row r="48" spans="1:7" x14ac:dyDescent="0.25">
      <c r="A48" s="4" t="s">
        <v>91</v>
      </c>
      <c r="B48" s="20">
        <f t="shared" si="0"/>
        <v>0</v>
      </c>
      <c r="C48" s="20">
        <f t="shared" si="0"/>
        <v>0</v>
      </c>
      <c r="D48" s="20">
        <f t="shared" si="0"/>
        <v>0</v>
      </c>
      <c r="E48" s="20">
        <f t="shared" si="1"/>
        <v>0</v>
      </c>
      <c r="F48" s="20">
        <f t="shared" si="1"/>
        <v>0</v>
      </c>
      <c r="G48" s="20">
        <f t="shared" si="1"/>
        <v>0</v>
      </c>
    </row>
    <row r="49" spans="1:7" x14ac:dyDescent="0.25">
      <c r="A49" s="4" t="s">
        <v>80</v>
      </c>
      <c r="B49" s="20" t="str">
        <f t="shared" si="0"/>
        <v>Organismos Públicos descentralizados/Asociaciones Civiles/Empresas</v>
      </c>
      <c r="C49" s="20">
        <f t="shared" si="0"/>
        <v>0</v>
      </c>
      <c r="D49" s="20">
        <f t="shared" si="0"/>
        <v>0</v>
      </c>
      <c r="E49" s="20" t="str">
        <f t="shared" si="1"/>
        <v>Ley de Movilidad, Reglamentos y Normas</v>
      </c>
      <c r="F49" s="20">
        <f t="shared" si="1"/>
        <v>0</v>
      </c>
      <c r="G49" s="20">
        <f t="shared" si="1"/>
        <v>0</v>
      </c>
    </row>
    <row r="50" spans="1:7" x14ac:dyDescent="0.25">
      <c r="A50" s="4" t="s">
        <v>93</v>
      </c>
      <c r="B50" s="20">
        <f t="shared" si="0"/>
        <v>0</v>
      </c>
      <c r="C50" s="20">
        <f t="shared" si="0"/>
        <v>0</v>
      </c>
      <c r="D50" s="20">
        <f t="shared" si="0"/>
        <v>0</v>
      </c>
      <c r="E50" s="20">
        <f t="shared" si="1"/>
        <v>0</v>
      </c>
      <c r="F50" s="20">
        <f t="shared" si="1"/>
        <v>0</v>
      </c>
      <c r="G50" s="20">
        <f t="shared" si="1"/>
        <v>0</v>
      </c>
    </row>
    <row r="51" spans="1:7" x14ac:dyDescent="0.25">
      <c r="A51" s="4" t="s">
        <v>107</v>
      </c>
      <c r="B51" s="20" t="str">
        <f t="shared" si="0"/>
        <v>Empresa pública</v>
      </c>
      <c r="C51" s="20">
        <f t="shared" si="0"/>
        <v>0</v>
      </c>
      <c r="D51" s="20">
        <f t="shared" si="0"/>
        <v>0</v>
      </c>
      <c r="E51" s="20" t="str">
        <f t="shared" si="1"/>
        <v>Concesión</v>
      </c>
      <c r="F51" s="20">
        <f t="shared" si="1"/>
        <v>0</v>
      </c>
      <c r="G51" s="20">
        <f t="shared" si="1"/>
        <v>0</v>
      </c>
    </row>
    <row r="52" spans="1:7" x14ac:dyDescent="0.25">
      <c r="A52" s="4" t="s">
        <v>108</v>
      </c>
      <c r="B52" s="20">
        <f t="shared" si="0"/>
        <v>0</v>
      </c>
      <c r="C52" s="20">
        <f t="shared" si="0"/>
        <v>0</v>
      </c>
      <c r="D52" s="20">
        <f t="shared" si="0"/>
        <v>0</v>
      </c>
      <c r="E52" s="20">
        <f t="shared" si="1"/>
        <v>0</v>
      </c>
      <c r="F52" s="20">
        <f t="shared" si="1"/>
        <v>0</v>
      </c>
      <c r="G52" s="20">
        <f t="shared" si="1"/>
        <v>0</v>
      </c>
    </row>
    <row r="53" spans="1:7" x14ac:dyDescent="0.25">
      <c r="A53" s="4" t="s">
        <v>136</v>
      </c>
      <c r="B53" s="20">
        <f t="shared" si="0"/>
        <v>0</v>
      </c>
      <c r="C53" s="20" t="str">
        <f t="shared" si="0"/>
        <v>Empresa pública</v>
      </c>
      <c r="D53" s="20">
        <f t="shared" si="0"/>
        <v>0</v>
      </c>
      <c r="E53" s="20">
        <f t="shared" si="1"/>
        <v>0</v>
      </c>
      <c r="F53" s="20">
        <f t="shared" si="1"/>
        <v>0</v>
      </c>
      <c r="G53" s="20">
        <f t="shared" si="1"/>
        <v>0</v>
      </c>
    </row>
    <row r="54" spans="1:7" x14ac:dyDescent="0.25">
      <c r="A54" s="4" t="s">
        <v>137</v>
      </c>
      <c r="B54" s="20">
        <f t="shared" si="0"/>
        <v>0</v>
      </c>
      <c r="C54" s="20">
        <f t="shared" si="0"/>
        <v>0</v>
      </c>
      <c r="D54" s="20">
        <f t="shared" si="0"/>
        <v>0</v>
      </c>
      <c r="E54" s="20">
        <f t="shared" si="1"/>
        <v>0</v>
      </c>
      <c r="F54" s="20">
        <f t="shared" si="1"/>
        <v>0</v>
      </c>
      <c r="G54" s="20">
        <f t="shared" si="1"/>
        <v>0</v>
      </c>
    </row>
    <row r="55" spans="1:7" x14ac:dyDescent="0.25">
      <c r="A55" s="4" t="s">
        <v>100</v>
      </c>
      <c r="B55" s="20" t="str">
        <f t="shared" si="0"/>
        <v>Empresa pública</v>
      </c>
      <c r="C55" s="20">
        <f t="shared" si="0"/>
        <v>0</v>
      </c>
      <c r="D55" s="20">
        <f t="shared" si="0"/>
        <v>0</v>
      </c>
      <c r="E55" s="20">
        <f t="shared" si="1"/>
        <v>0</v>
      </c>
      <c r="F55" s="20">
        <f t="shared" si="1"/>
        <v>0</v>
      </c>
      <c r="G55" s="20">
        <f t="shared" si="1"/>
        <v>0</v>
      </c>
    </row>
    <row r="56" spans="1:7" x14ac:dyDescent="0.25">
      <c r="A56" s="4" t="s">
        <v>97</v>
      </c>
      <c r="B56" s="20">
        <f t="shared" si="0"/>
        <v>0</v>
      </c>
      <c r="C56" s="20" t="str">
        <f t="shared" si="0"/>
        <v>Empresa pública</v>
      </c>
      <c r="D56" s="20">
        <f t="shared" si="0"/>
        <v>0</v>
      </c>
      <c r="E56" s="20">
        <f t="shared" si="1"/>
        <v>0</v>
      </c>
      <c r="F56" s="20">
        <f t="shared" si="1"/>
        <v>0</v>
      </c>
      <c r="G56" s="20">
        <f t="shared" si="1"/>
        <v>0</v>
      </c>
    </row>
    <row r="57" spans="1:7" x14ac:dyDescent="0.25">
      <c r="A57" s="4" t="s">
        <v>90</v>
      </c>
      <c r="B57" s="20">
        <f t="shared" si="0"/>
        <v>0</v>
      </c>
      <c r="C57" s="20">
        <f t="shared" si="0"/>
        <v>0</v>
      </c>
      <c r="D57" s="20">
        <f t="shared" si="0"/>
        <v>0</v>
      </c>
      <c r="E57" s="20">
        <f t="shared" si="1"/>
        <v>0</v>
      </c>
      <c r="F57" s="20">
        <f t="shared" si="1"/>
        <v>0</v>
      </c>
      <c r="G57" s="20">
        <f t="shared" si="1"/>
        <v>0</v>
      </c>
    </row>
    <row r="58" spans="1:7" x14ac:dyDescent="0.25">
      <c r="A58" s="4" t="s">
        <v>98</v>
      </c>
      <c r="B58" s="20">
        <f t="shared" si="0"/>
        <v>0</v>
      </c>
      <c r="C58" s="20">
        <f t="shared" si="0"/>
        <v>0</v>
      </c>
      <c r="D58" s="20">
        <f t="shared" si="0"/>
        <v>0</v>
      </c>
      <c r="E58" s="20">
        <f t="shared" si="1"/>
        <v>0</v>
      </c>
      <c r="F58" s="20">
        <f t="shared" si="1"/>
        <v>0</v>
      </c>
      <c r="G58" s="20">
        <f t="shared" si="1"/>
        <v>0</v>
      </c>
    </row>
    <row r="59" spans="1:7" x14ac:dyDescent="0.25">
      <c r="A59" s="4" t="s">
        <v>81</v>
      </c>
      <c r="B59" s="20">
        <f t="shared" si="0"/>
        <v>0</v>
      </c>
      <c r="C59" s="20">
        <f t="shared" si="0"/>
        <v>0</v>
      </c>
      <c r="D59" s="20">
        <f t="shared" si="0"/>
        <v>0</v>
      </c>
      <c r="E59" s="20">
        <f t="shared" si="1"/>
        <v>0</v>
      </c>
      <c r="F59" s="20">
        <f t="shared" si="1"/>
        <v>0</v>
      </c>
      <c r="G59" s="20">
        <f t="shared" si="1"/>
        <v>0</v>
      </c>
    </row>
    <row r="60" spans="1:7" x14ac:dyDescent="0.25">
      <c r="A60" s="4" t="s">
        <v>109</v>
      </c>
      <c r="B60" s="20">
        <f t="shared" si="0"/>
        <v>0</v>
      </c>
      <c r="C60" s="20" t="str">
        <f t="shared" si="0"/>
        <v>Empresa pública</v>
      </c>
      <c r="D60" s="20">
        <f t="shared" si="0"/>
        <v>0</v>
      </c>
      <c r="E60" s="20">
        <f t="shared" si="1"/>
        <v>0</v>
      </c>
      <c r="F60" s="20">
        <f t="shared" si="1"/>
        <v>0</v>
      </c>
      <c r="G60" s="20">
        <f t="shared" si="1"/>
        <v>0</v>
      </c>
    </row>
    <row r="61" spans="1:7" x14ac:dyDescent="0.25">
      <c r="A61" s="4" t="s">
        <v>110</v>
      </c>
      <c r="B61" s="20">
        <f t="shared" si="0"/>
        <v>0</v>
      </c>
      <c r="C61" s="20">
        <f t="shared" si="0"/>
        <v>0</v>
      </c>
      <c r="D61" s="20">
        <f t="shared" si="0"/>
        <v>0</v>
      </c>
      <c r="E61" s="20">
        <f t="shared" si="1"/>
        <v>0</v>
      </c>
      <c r="F61" s="20">
        <f t="shared" si="1"/>
        <v>0</v>
      </c>
      <c r="G61" s="20">
        <f t="shared" si="1"/>
        <v>0</v>
      </c>
    </row>
    <row r="62" spans="1:7" x14ac:dyDescent="0.25">
      <c r="A62" s="4" t="s">
        <v>82</v>
      </c>
      <c r="B62" s="20">
        <f t="shared" si="0"/>
        <v>0</v>
      </c>
      <c r="C62" s="20">
        <f t="shared" si="0"/>
        <v>0</v>
      </c>
      <c r="D62" s="20">
        <f t="shared" si="0"/>
        <v>0</v>
      </c>
      <c r="E62" s="20">
        <f t="shared" si="1"/>
        <v>0</v>
      </c>
      <c r="F62" s="20">
        <f t="shared" si="1"/>
        <v>0</v>
      </c>
      <c r="G62" s="20">
        <f t="shared" si="1"/>
        <v>0</v>
      </c>
    </row>
    <row r="63" spans="1:7" x14ac:dyDescent="0.25">
      <c r="A63" s="4" t="s">
        <v>111</v>
      </c>
      <c r="B63" s="20">
        <f t="shared" si="0"/>
        <v>0</v>
      </c>
      <c r="C63" s="20">
        <f t="shared" si="0"/>
        <v>0</v>
      </c>
      <c r="D63" s="20">
        <f t="shared" si="0"/>
        <v>0</v>
      </c>
      <c r="E63" s="20">
        <f t="shared" si="1"/>
        <v>0</v>
      </c>
      <c r="F63" s="20">
        <f t="shared" si="1"/>
        <v>0</v>
      </c>
      <c r="G63" s="20">
        <f t="shared" si="1"/>
        <v>0</v>
      </c>
    </row>
    <row r="64" spans="1:7" x14ac:dyDescent="0.25">
      <c r="A64" s="4" t="s">
        <v>112</v>
      </c>
      <c r="B64" s="20" t="str">
        <f t="shared" si="0"/>
        <v>Empresa pública</v>
      </c>
      <c r="C64" s="20">
        <f t="shared" si="0"/>
        <v>0</v>
      </c>
      <c r="D64" s="20">
        <f t="shared" si="0"/>
        <v>0</v>
      </c>
      <c r="E64" s="20" t="str">
        <f t="shared" si="1"/>
        <v xml:space="preserve">Delegación por ley </v>
      </c>
      <c r="F64" s="20">
        <f t="shared" si="1"/>
        <v>0</v>
      </c>
      <c r="G64" s="20">
        <f t="shared" si="1"/>
        <v>0</v>
      </c>
    </row>
    <row r="65" spans="1:7" x14ac:dyDescent="0.25">
      <c r="A65" s="4" t="s">
        <v>139</v>
      </c>
      <c r="B65" s="20">
        <f t="shared" si="0"/>
        <v>0</v>
      </c>
      <c r="C65" s="20">
        <f t="shared" si="0"/>
        <v>0</v>
      </c>
      <c r="D65" s="20">
        <f t="shared" si="0"/>
        <v>0</v>
      </c>
      <c r="E65" s="20">
        <f t="shared" si="1"/>
        <v>0</v>
      </c>
      <c r="F65" s="20">
        <f t="shared" si="1"/>
        <v>0</v>
      </c>
      <c r="G65" s="20">
        <f t="shared" si="1"/>
        <v>0</v>
      </c>
    </row>
    <row r="66" spans="1:7" x14ac:dyDescent="0.25">
      <c r="A66" s="6" t="s">
        <v>114</v>
      </c>
      <c r="B66" s="20" t="str">
        <f t="shared" si="0"/>
        <v>Empresa pública</v>
      </c>
      <c r="C66" s="20" t="str">
        <f t="shared" si="0"/>
        <v>Empresa pública</v>
      </c>
      <c r="D66" s="20">
        <f t="shared" si="0"/>
        <v>0</v>
      </c>
      <c r="E66" s="20">
        <f t="shared" si="1"/>
        <v>0</v>
      </c>
      <c r="F66" s="20">
        <f t="shared" si="1"/>
        <v>0</v>
      </c>
      <c r="G66" s="20">
        <f t="shared" si="1"/>
        <v>0</v>
      </c>
    </row>
    <row r="67" spans="1:7" x14ac:dyDescent="0.25">
      <c r="A67" s="6" t="s">
        <v>88</v>
      </c>
      <c r="B67" s="20">
        <f t="shared" si="0"/>
        <v>0</v>
      </c>
      <c r="C67" s="20">
        <f t="shared" si="0"/>
        <v>0</v>
      </c>
      <c r="D67" s="20">
        <f t="shared" si="0"/>
        <v>0</v>
      </c>
      <c r="E67" s="20">
        <f t="shared" si="1"/>
        <v>0</v>
      </c>
      <c r="F67" s="20">
        <f t="shared" si="1"/>
        <v>0</v>
      </c>
      <c r="G67" s="20">
        <f t="shared" si="1"/>
        <v>0</v>
      </c>
    </row>
    <row r="69" spans="1:7" x14ac:dyDescent="0.25">
      <c r="B69" t="s">
        <v>195</v>
      </c>
      <c r="C69" t="s">
        <v>196</v>
      </c>
      <c r="D69" t="s">
        <v>197</v>
      </c>
      <c r="E69" t="s">
        <v>195</v>
      </c>
      <c r="F69" t="s">
        <v>196</v>
      </c>
      <c r="G69" t="s">
        <v>197</v>
      </c>
    </row>
    <row r="70" spans="1:7" x14ac:dyDescent="0.25">
      <c r="A70" s="18" t="s">
        <v>48</v>
      </c>
      <c r="B70" s="18" t="s">
        <v>181</v>
      </c>
      <c r="C70" s="18" t="s">
        <v>182</v>
      </c>
      <c r="D70" s="18" t="s">
        <v>183</v>
      </c>
      <c r="E70" s="18" t="s">
        <v>36</v>
      </c>
      <c r="F70" s="18" t="s">
        <v>36</v>
      </c>
      <c r="G70" s="18" t="s">
        <v>36</v>
      </c>
    </row>
    <row r="71" spans="1:7" x14ac:dyDescent="0.25">
      <c r="A71" s="4" t="s">
        <v>135</v>
      </c>
      <c r="B71" s="20" t="str">
        <f>IF(B39&lt;&gt;0,_xlfn.CONCAT(B39," (",B$69,")"),"")</f>
        <v/>
      </c>
      <c r="C71" s="20" t="str">
        <f>IF(C39&lt;&gt;0,_xlfn.CONCAT(C39," (",C$69,")"),"")</f>
        <v/>
      </c>
      <c r="D71" s="20" t="str">
        <f>IF(D39&lt;&gt;0,_xlfn.CONCAT(D39," (",D$69,")"),"")</f>
        <v/>
      </c>
      <c r="E71" s="20" t="str">
        <f>IF(E39&lt;&gt;0,_xlfn.CONCAT(E39," (",E$69,")"),"")</f>
        <v/>
      </c>
      <c r="F71" s="20" t="str">
        <f>IF(F39&lt;&gt;0,_xlfn.CONCAT(F39," (",F$69,")"),"")</f>
        <v/>
      </c>
      <c r="G71" s="20" t="str">
        <f>IF(G39&lt;&gt;0,_xlfn.CONCAT(G39," (",G$69,")"),"")</f>
        <v/>
      </c>
    </row>
    <row r="72" spans="1:7" x14ac:dyDescent="0.25">
      <c r="A72" s="4" t="s">
        <v>103</v>
      </c>
      <c r="B72" s="20" t="str">
        <f t="shared" ref="B72:G72" si="2">IF(B40&lt;&gt;0,_xlfn.CONCAT(B40," (",B$69,")"),"")</f>
        <v/>
      </c>
      <c r="C72" s="20" t="str">
        <f t="shared" si="2"/>
        <v/>
      </c>
      <c r="D72" s="20" t="str">
        <f t="shared" si="2"/>
        <v/>
      </c>
      <c r="E72" s="20" t="str">
        <f t="shared" si="2"/>
        <v/>
      </c>
      <c r="F72" s="20" t="str">
        <f t="shared" si="2"/>
        <v/>
      </c>
      <c r="G72" s="20" t="str">
        <f t="shared" si="2"/>
        <v/>
      </c>
    </row>
    <row r="73" spans="1:7" x14ac:dyDescent="0.25">
      <c r="A73" s="4" t="s">
        <v>94</v>
      </c>
      <c r="B73" s="20" t="str">
        <f t="shared" ref="B73:G73" si="3">IF(B41&lt;&gt;0,_xlfn.CONCAT(B41," (",B$69,")"),"")</f>
        <v/>
      </c>
      <c r="C73" s="20" t="str">
        <f t="shared" si="3"/>
        <v/>
      </c>
      <c r="D73" s="20" t="str">
        <f t="shared" si="3"/>
        <v/>
      </c>
      <c r="E73" s="20" t="str">
        <f t="shared" si="3"/>
        <v/>
      </c>
      <c r="F73" s="20" t="str">
        <f t="shared" si="3"/>
        <v/>
      </c>
      <c r="G73" s="20" t="str">
        <f t="shared" si="3"/>
        <v/>
      </c>
    </row>
    <row r="74" spans="1:7" x14ac:dyDescent="0.25">
      <c r="A74" s="4" t="s">
        <v>138</v>
      </c>
      <c r="B74" s="20" t="str">
        <f t="shared" ref="B74:G74" si="4">IF(B42&lt;&gt;0,_xlfn.CONCAT(B42," (",B$69,")"),"")</f>
        <v/>
      </c>
      <c r="C74" s="20" t="e">
        <f t="shared" ca="1" si="4"/>
        <v>#NAME?</v>
      </c>
      <c r="D74" s="20" t="str">
        <f t="shared" si="4"/>
        <v/>
      </c>
      <c r="E74" s="20" t="str">
        <f t="shared" si="4"/>
        <v/>
      </c>
      <c r="F74" s="20" t="str">
        <f t="shared" si="4"/>
        <v/>
      </c>
      <c r="G74" s="20" t="str">
        <f t="shared" si="4"/>
        <v/>
      </c>
    </row>
    <row r="75" spans="1:7" x14ac:dyDescent="0.25">
      <c r="A75" s="4" t="s">
        <v>89</v>
      </c>
      <c r="B75" s="20" t="e">
        <f t="shared" ref="B75:G75" ca="1" si="5">IF(B43&lt;&gt;0,_xlfn.CONCAT(B43," (",B$69,")"),"")</f>
        <v>#NAME?</v>
      </c>
      <c r="C75" s="20" t="e">
        <f t="shared" ca="1" si="5"/>
        <v>#NAME?</v>
      </c>
      <c r="D75" s="20" t="e">
        <f t="shared" ca="1" si="5"/>
        <v>#NAME?</v>
      </c>
      <c r="E75" s="20" t="e">
        <f t="shared" ca="1" si="5"/>
        <v>#NAME?</v>
      </c>
      <c r="F75" s="20" t="e">
        <f t="shared" ca="1" si="5"/>
        <v>#NAME?</v>
      </c>
      <c r="G75" s="20" t="e">
        <f t="shared" ca="1" si="5"/>
        <v>#NAME?</v>
      </c>
    </row>
    <row r="76" spans="1:7" x14ac:dyDescent="0.25">
      <c r="A76" s="4" t="s">
        <v>134</v>
      </c>
      <c r="B76" s="20" t="str">
        <f t="shared" ref="B76:G76" si="6">IF(B44&lt;&gt;0,_xlfn.CONCAT(B44," (",B$69,")"),"")</f>
        <v/>
      </c>
      <c r="C76" s="20" t="str">
        <f t="shared" si="6"/>
        <v/>
      </c>
      <c r="D76" s="20" t="str">
        <f t="shared" si="6"/>
        <v/>
      </c>
      <c r="E76" s="20" t="str">
        <f t="shared" si="6"/>
        <v/>
      </c>
      <c r="F76" s="20" t="str">
        <f t="shared" si="6"/>
        <v/>
      </c>
      <c r="G76" s="20" t="str">
        <f t="shared" si="6"/>
        <v/>
      </c>
    </row>
    <row r="77" spans="1:7" x14ac:dyDescent="0.25">
      <c r="A77" s="4" t="s">
        <v>99</v>
      </c>
      <c r="B77" s="20" t="e">
        <f t="shared" ref="B77:G77" ca="1" si="7">IF(B45&lt;&gt;0,_xlfn.CONCAT(B45," (",B$69,")"),"")</f>
        <v>#NAME?</v>
      </c>
      <c r="C77" s="20" t="e">
        <f t="shared" ca="1" si="7"/>
        <v>#NAME?</v>
      </c>
      <c r="D77" s="20" t="str">
        <f t="shared" si="7"/>
        <v/>
      </c>
      <c r="E77" s="20" t="str">
        <f t="shared" si="7"/>
        <v/>
      </c>
      <c r="F77" s="20" t="str">
        <f t="shared" si="7"/>
        <v/>
      </c>
      <c r="G77" s="20" t="str">
        <f t="shared" si="7"/>
        <v/>
      </c>
    </row>
    <row r="78" spans="1:7" x14ac:dyDescent="0.25">
      <c r="A78" s="4" t="s">
        <v>105</v>
      </c>
      <c r="B78" s="20" t="e">
        <f t="shared" ref="B78:G78" ca="1" si="8">IF(B46&lt;&gt;0,_xlfn.CONCAT(B46," (",B$69,")"),"")</f>
        <v>#NAME?</v>
      </c>
      <c r="C78" s="20" t="e">
        <f t="shared" ca="1" si="8"/>
        <v>#NAME?</v>
      </c>
      <c r="D78" s="20" t="str">
        <f t="shared" si="8"/>
        <v/>
      </c>
      <c r="E78" s="20" t="str">
        <f t="shared" si="8"/>
        <v/>
      </c>
      <c r="F78" s="20" t="str">
        <f t="shared" si="8"/>
        <v/>
      </c>
      <c r="G78" s="20" t="str">
        <f t="shared" si="8"/>
        <v/>
      </c>
    </row>
    <row r="79" spans="1:7" x14ac:dyDescent="0.25">
      <c r="A79" s="4" t="s">
        <v>106</v>
      </c>
      <c r="B79" s="20" t="str">
        <f t="shared" ref="B79:G79" si="9">IF(B47&lt;&gt;0,_xlfn.CONCAT(B47," (",B$69,")"),"")</f>
        <v/>
      </c>
      <c r="C79" s="20" t="str">
        <f t="shared" si="9"/>
        <v/>
      </c>
      <c r="D79" s="20" t="str">
        <f t="shared" si="9"/>
        <v/>
      </c>
      <c r="E79" s="20" t="str">
        <f t="shared" si="9"/>
        <v/>
      </c>
      <c r="F79" s="20" t="str">
        <f t="shared" si="9"/>
        <v/>
      </c>
      <c r="G79" s="20" t="str">
        <f t="shared" si="9"/>
        <v/>
      </c>
    </row>
    <row r="80" spans="1:7" x14ac:dyDescent="0.25">
      <c r="A80" s="4" t="s">
        <v>91</v>
      </c>
      <c r="B80" s="20" t="str">
        <f t="shared" ref="B80:G80" si="10">IF(B48&lt;&gt;0,_xlfn.CONCAT(B48," (",B$69,")"),"")</f>
        <v/>
      </c>
      <c r="C80" s="20" t="str">
        <f t="shared" si="10"/>
        <v/>
      </c>
      <c r="D80" s="20" t="str">
        <f t="shared" si="10"/>
        <v/>
      </c>
      <c r="E80" s="20" t="str">
        <f t="shared" si="10"/>
        <v/>
      </c>
      <c r="F80" s="20" t="str">
        <f t="shared" si="10"/>
        <v/>
      </c>
      <c r="G80" s="20" t="str">
        <f t="shared" si="10"/>
        <v/>
      </c>
    </row>
    <row r="81" spans="1:7" x14ac:dyDescent="0.25">
      <c r="A81" s="4" t="s">
        <v>80</v>
      </c>
      <c r="B81" s="20" t="e">
        <f t="shared" ref="B81:G81" ca="1" si="11">IF(B49&lt;&gt;0,_xlfn.CONCAT(B49," (",B$69,")"),"")</f>
        <v>#NAME?</v>
      </c>
      <c r="C81" s="20" t="str">
        <f t="shared" si="11"/>
        <v/>
      </c>
      <c r="D81" s="20" t="str">
        <f t="shared" si="11"/>
        <v/>
      </c>
      <c r="E81" s="20" t="e">
        <f t="shared" ca="1" si="11"/>
        <v>#NAME?</v>
      </c>
      <c r="F81" s="20" t="str">
        <f t="shared" si="11"/>
        <v/>
      </c>
      <c r="G81" s="20" t="str">
        <f t="shared" si="11"/>
        <v/>
      </c>
    </row>
    <row r="82" spans="1:7" x14ac:dyDescent="0.25">
      <c r="A82" s="4" t="s">
        <v>93</v>
      </c>
      <c r="B82" s="20" t="str">
        <f t="shared" ref="B82:G82" si="12">IF(B50&lt;&gt;0,_xlfn.CONCAT(B50," (",B$69,")"),"")</f>
        <v/>
      </c>
      <c r="C82" s="20" t="str">
        <f t="shared" si="12"/>
        <v/>
      </c>
      <c r="D82" s="20" t="str">
        <f t="shared" si="12"/>
        <v/>
      </c>
      <c r="E82" s="20" t="str">
        <f t="shared" si="12"/>
        <v/>
      </c>
      <c r="F82" s="20" t="str">
        <f t="shared" si="12"/>
        <v/>
      </c>
      <c r="G82" s="20" t="str">
        <f t="shared" si="12"/>
        <v/>
      </c>
    </row>
    <row r="83" spans="1:7" x14ac:dyDescent="0.25">
      <c r="A83" s="4" t="s">
        <v>107</v>
      </c>
      <c r="B83" s="20" t="e">
        <f t="shared" ref="B83:G83" ca="1" si="13">IF(B51&lt;&gt;0,_xlfn.CONCAT(B51," (",B$69,")"),"")</f>
        <v>#NAME?</v>
      </c>
      <c r="C83" s="20" t="str">
        <f t="shared" si="13"/>
        <v/>
      </c>
      <c r="D83" s="20" t="str">
        <f t="shared" si="13"/>
        <v/>
      </c>
      <c r="E83" s="20" t="e">
        <f t="shared" ca="1" si="13"/>
        <v>#NAME?</v>
      </c>
      <c r="F83" s="20" t="str">
        <f t="shared" si="13"/>
        <v/>
      </c>
      <c r="G83" s="20" t="str">
        <f t="shared" si="13"/>
        <v/>
      </c>
    </row>
    <row r="84" spans="1:7" x14ac:dyDescent="0.25">
      <c r="A84" s="4" t="s">
        <v>108</v>
      </c>
      <c r="B84" s="20" t="str">
        <f t="shared" ref="B84:G84" si="14">IF(B52&lt;&gt;0,_xlfn.CONCAT(B52," (",B$69,")"),"")</f>
        <v/>
      </c>
      <c r="C84" s="20" t="str">
        <f t="shared" si="14"/>
        <v/>
      </c>
      <c r="D84" s="20" t="str">
        <f t="shared" si="14"/>
        <v/>
      </c>
      <c r="E84" s="20" t="str">
        <f t="shared" si="14"/>
        <v/>
      </c>
      <c r="F84" s="20" t="str">
        <f t="shared" si="14"/>
        <v/>
      </c>
      <c r="G84" s="20" t="str">
        <f t="shared" si="14"/>
        <v/>
      </c>
    </row>
    <row r="85" spans="1:7" x14ac:dyDescent="0.25">
      <c r="A85" s="4" t="s">
        <v>136</v>
      </c>
      <c r="B85" s="20" t="str">
        <f t="shared" ref="B85:G85" si="15">IF(B53&lt;&gt;0,_xlfn.CONCAT(B53," (",B$69,")"),"")</f>
        <v/>
      </c>
      <c r="C85" s="20" t="e">
        <f t="shared" ca="1" si="15"/>
        <v>#NAME?</v>
      </c>
      <c r="D85" s="20" t="str">
        <f t="shared" si="15"/>
        <v/>
      </c>
      <c r="E85" s="20" t="str">
        <f t="shared" si="15"/>
        <v/>
      </c>
      <c r="F85" s="20" t="str">
        <f t="shared" si="15"/>
        <v/>
      </c>
      <c r="G85" s="20" t="str">
        <f t="shared" si="15"/>
        <v/>
      </c>
    </row>
    <row r="86" spans="1:7" x14ac:dyDescent="0.25">
      <c r="A86" s="4" t="s">
        <v>137</v>
      </c>
      <c r="B86" s="20" t="str">
        <f t="shared" ref="B86:G86" si="16">IF(B54&lt;&gt;0,_xlfn.CONCAT(B54," (",B$69,")"),"")</f>
        <v/>
      </c>
      <c r="C86" s="20" t="str">
        <f t="shared" si="16"/>
        <v/>
      </c>
      <c r="D86" s="20" t="str">
        <f t="shared" si="16"/>
        <v/>
      </c>
      <c r="E86" s="20" t="str">
        <f t="shared" si="16"/>
        <v/>
      </c>
      <c r="F86" s="20" t="str">
        <f t="shared" si="16"/>
        <v/>
      </c>
      <c r="G86" s="20" t="str">
        <f t="shared" si="16"/>
        <v/>
      </c>
    </row>
    <row r="87" spans="1:7" x14ac:dyDescent="0.25">
      <c r="A87" s="4" t="s">
        <v>100</v>
      </c>
      <c r="B87" s="20" t="e">
        <f t="shared" ref="B87:G87" ca="1" si="17">IF(B55&lt;&gt;0,_xlfn.CONCAT(B55," (",B$69,")"),"")</f>
        <v>#NAME?</v>
      </c>
      <c r="C87" s="20" t="str">
        <f t="shared" si="17"/>
        <v/>
      </c>
      <c r="D87" s="20" t="str">
        <f t="shared" si="17"/>
        <v/>
      </c>
      <c r="E87" s="20" t="str">
        <f t="shared" si="17"/>
        <v/>
      </c>
      <c r="F87" s="20" t="str">
        <f t="shared" si="17"/>
        <v/>
      </c>
      <c r="G87" s="20" t="str">
        <f t="shared" si="17"/>
        <v/>
      </c>
    </row>
    <row r="88" spans="1:7" x14ac:dyDescent="0.25">
      <c r="A88" s="4" t="s">
        <v>97</v>
      </c>
      <c r="B88" s="20" t="str">
        <f t="shared" ref="B88:G88" si="18">IF(B56&lt;&gt;0,_xlfn.CONCAT(B56," (",B$69,")"),"")</f>
        <v/>
      </c>
      <c r="C88" s="20" t="e">
        <f t="shared" ca="1" si="18"/>
        <v>#NAME?</v>
      </c>
      <c r="D88" s="20" t="str">
        <f t="shared" si="18"/>
        <v/>
      </c>
      <c r="E88" s="20" t="str">
        <f t="shared" si="18"/>
        <v/>
      </c>
      <c r="F88" s="20" t="str">
        <f t="shared" si="18"/>
        <v/>
      </c>
      <c r="G88" s="20" t="str">
        <f t="shared" si="18"/>
        <v/>
      </c>
    </row>
    <row r="89" spans="1:7" x14ac:dyDescent="0.25">
      <c r="A89" s="4" t="s">
        <v>90</v>
      </c>
      <c r="B89" s="20" t="str">
        <f t="shared" ref="B89:G89" si="19">IF(B57&lt;&gt;0,_xlfn.CONCAT(B57," (",B$69,")"),"")</f>
        <v/>
      </c>
      <c r="C89" s="20" t="str">
        <f t="shared" si="19"/>
        <v/>
      </c>
      <c r="D89" s="20" t="str">
        <f t="shared" si="19"/>
        <v/>
      </c>
      <c r="E89" s="20" t="str">
        <f t="shared" si="19"/>
        <v/>
      </c>
      <c r="F89" s="20" t="str">
        <f t="shared" si="19"/>
        <v/>
      </c>
      <c r="G89" s="20" t="str">
        <f t="shared" si="19"/>
        <v/>
      </c>
    </row>
    <row r="90" spans="1:7" x14ac:dyDescent="0.25">
      <c r="A90" s="4" t="s">
        <v>98</v>
      </c>
      <c r="B90" s="20" t="str">
        <f t="shared" ref="B90:G90" si="20">IF(B58&lt;&gt;0,_xlfn.CONCAT(B58," (",B$69,")"),"")</f>
        <v/>
      </c>
      <c r="C90" s="20" t="str">
        <f t="shared" si="20"/>
        <v/>
      </c>
      <c r="D90" s="20" t="str">
        <f t="shared" si="20"/>
        <v/>
      </c>
      <c r="E90" s="20" t="str">
        <f t="shared" si="20"/>
        <v/>
      </c>
      <c r="F90" s="20" t="str">
        <f t="shared" si="20"/>
        <v/>
      </c>
      <c r="G90" s="20" t="str">
        <f t="shared" si="20"/>
        <v/>
      </c>
    </row>
    <row r="91" spans="1:7" x14ac:dyDescent="0.25">
      <c r="A91" s="4" t="s">
        <v>81</v>
      </c>
      <c r="B91" s="20" t="str">
        <f t="shared" ref="B91:G91" si="21">IF(B59&lt;&gt;0,_xlfn.CONCAT(B59," (",B$69,")"),"")</f>
        <v/>
      </c>
      <c r="C91" s="20" t="str">
        <f t="shared" si="21"/>
        <v/>
      </c>
      <c r="D91" s="20" t="str">
        <f t="shared" si="21"/>
        <v/>
      </c>
      <c r="E91" s="20" t="str">
        <f t="shared" si="21"/>
        <v/>
      </c>
      <c r="F91" s="20" t="str">
        <f t="shared" si="21"/>
        <v/>
      </c>
      <c r="G91" s="20" t="str">
        <f t="shared" si="21"/>
        <v/>
      </c>
    </row>
    <row r="92" spans="1:7" x14ac:dyDescent="0.25">
      <c r="A92" s="4" t="s">
        <v>109</v>
      </c>
      <c r="B92" s="20" t="str">
        <f t="shared" ref="B92:G92" si="22">IF(B60&lt;&gt;0,_xlfn.CONCAT(B60," (",B$69,")"),"")</f>
        <v/>
      </c>
      <c r="C92" s="20" t="e">
        <f t="shared" ca="1" si="22"/>
        <v>#NAME?</v>
      </c>
      <c r="D92" s="20" t="str">
        <f t="shared" si="22"/>
        <v/>
      </c>
      <c r="E92" s="20" t="str">
        <f t="shared" si="22"/>
        <v/>
      </c>
      <c r="F92" s="20" t="str">
        <f t="shared" si="22"/>
        <v/>
      </c>
      <c r="G92" s="20" t="str">
        <f t="shared" si="22"/>
        <v/>
      </c>
    </row>
    <row r="93" spans="1:7" x14ac:dyDescent="0.25">
      <c r="A93" s="4" t="s">
        <v>110</v>
      </c>
      <c r="B93" s="20" t="str">
        <f t="shared" ref="B93:G93" si="23">IF(B61&lt;&gt;0,_xlfn.CONCAT(B61," (",B$69,")"),"")</f>
        <v/>
      </c>
      <c r="C93" s="20" t="str">
        <f t="shared" si="23"/>
        <v/>
      </c>
      <c r="D93" s="20" t="str">
        <f t="shared" si="23"/>
        <v/>
      </c>
      <c r="E93" s="20" t="str">
        <f t="shared" si="23"/>
        <v/>
      </c>
      <c r="F93" s="20" t="str">
        <f t="shared" si="23"/>
        <v/>
      </c>
      <c r="G93" s="20" t="str">
        <f t="shared" si="23"/>
        <v/>
      </c>
    </row>
    <row r="94" spans="1:7" x14ac:dyDescent="0.25">
      <c r="A94" s="4" t="s">
        <v>82</v>
      </c>
      <c r="B94" s="20" t="str">
        <f t="shared" ref="B94:G94" si="24">IF(B62&lt;&gt;0,_xlfn.CONCAT(B62," (",B$69,")"),"")</f>
        <v/>
      </c>
      <c r="C94" s="20" t="str">
        <f t="shared" si="24"/>
        <v/>
      </c>
      <c r="D94" s="20" t="str">
        <f t="shared" si="24"/>
        <v/>
      </c>
      <c r="E94" s="20" t="str">
        <f t="shared" si="24"/>
        <v/>
      </c>
      <c r="F94" s="20" t="str">
        <f t="shared" si="24"/>
        <v/>
      </c>
      <c r="G94" s="20" t="str">
        <f t="shared" si="24"/>
        <v/>
      </c>
    </row>
    <row r="95" spans="1:7" x14ac:dyDescent="0.25">
      <c r="A95" s="4" t="s">
        <v>111</v>
      </c>
      <c r="B95" s="20" t="str">
        <f t="shared" ref="B95:G95" si="25">IF(B63&lt;&gt;0,_xlfn.CONCAT(B63," (",B$69,")"),"")</f>
        <v/>
      </c>
      <c r="C95" s="20" t="str">
        <f t="shared" si="25"/>
        <v/>
      </c>
      <c r="D95" s="20" t="str">
        <f t="shared" si="25"/>
        <v/>
      </c>
      <c r="E95" s="20" t="str">
        <f t="shared" si="25"/>
        <v/>
      </c>
      <c r="F95" s="20" t="str">
        <f t="shared" si="25"/>
        <v/>
      </c>
      <c r="G95" s="20" t="str">
        <f t="shared" si="25"/>
        <v/>
      </c>
    </row>
    <row r="96" spans="1:7" x14ac:dyDescent="0.25">
      <c r="A96" s="4" t="s">
        <v>112</v>
      </c>
      <c r="B96" s="20" t="e">
        <f t="shared" ref="B96:G96" ca="1" si="26">IF(B64&lt;&gt;0,_xlfn.CONCAT(B64," (",B$69,")"),"")</f>
        <v>#NAME?</v>
      </c>
      <c r="C96" s="20" t="str">
        <f t="shared" si="26"/>
        <v/>
      </c>
      <c r="D96" s="20" t="str">
        <f t="shared" si="26"/>
        <v/>
      </c>
      <c r="E96" s="20" t="e">
        <f t="shared" ca="1" si="26"/>
        <v>#NAME?</v>
      </c>
      <c r="F96" s="20" t="str">
        <f t="shared" si="26"/>
        <v/>
      </c>
      <c r="G96" s="20" t="str">
        <f t="shared" si="26"/>
        <v/>
      </c>
    </row>
    <row r="97" spans="1:7" x14ac:dyDescent="0.25">
      <c r="A97" s="4" t="s">
        <v>139</v>
      </c>
      <c r="B97" s="20" t="str">
        <f t="shared" ref="B97:G97" si="27">IF(B65&lt;&gt;0,_xlfn.CONCAT(B65," (",B$69,")"),"")</f>
        <v/>
      </c>
      <c r="C97" s="20" t="str">
        <f t="shared" si="27"/>
        <v/>
      </c>
      <c r="D97" s="20" t="str">
        <f t="shared" si="27"/>
        <v/>
      </c>
      <c r="E97" s="20" t="str">
        <f t="shared" si="27"/>
        <v/>
      </c>
      <c r="F97" s="20" t="str">
        <f t="shared" si="27"/>
        <v/>
      </c>
      <c r="G97" s="20" t="str">
        <f t="shared" si="27"/>
        <v/>
      </c>
    </row>
    <row r="98" spans="1:7" x14ac:dyDescent="0.25">
      <c r="A98" s="6" t="s">
        <v>114</v>
      </c>
      <c r="B98" s="20" t="e">
        <f t="shared" ref="B98:G98" ca="1" si="28">IF(B66&lt;&gt;0,_xlfn.CONCAT(B66," (",B$69,")"),"")</f>
        <v>#NAME?</v>
      </c>
      <c r="C98" s="20" t="e">
        <f t="shared" ca="1" si="28"/>
        <v>#NAME?</v>
      </c>
      <c r="D98" s="20" t="str">
        <f t="shared" si="28"/>
        <v/>
      </c>
      <c r="E98" s="20" t="str">
        <f t="shared" si="28"/>
        <v/>
      </c>
      <c r="F98" s="20" t="str">
        <f t="shared" si="28"/>
        <v/>
      </c>
      <c r="G98" s="20" t="str">
        <f t="shared" si="28"/>
        <v/>
      </c>
    </row>
    <row r="99" spans="1:7" x14ac:dyDescent="0.25">
      <c r="A99" s="6" t="s">
        <v>88</v>
      </c>
      <c r="B99" s="20" t="str">
        <f t="shared" ref="B99:G99" si="29">IF(B67&lt;&gt;0,_xlfn.CONCAT(B67," (",B$69,")"),"")</f>
        <v/>
      </c>
      <c r="C99" s="20" t="str">
        <f t="shared" si="29"/>
        <v/>
      </c>
      <c r="D99" s="20" t="str">
        <f t="shared" si="29"/>
        <v/>
      </c>
      <c r="E99" s="20" t="str">
        <f t="shared" si="29"/>
        <v/>
      </c>
      <c r="F99" s="20" t="str">
        <f t="shared" si="29"/>
        <v/>
      </c>
      <c r="G99" s="20" t="str">
        <f t="shared" si="29"/>
        <v/>
      </c>
    </row>
    <row r="101" spans="1:7" x14ac:dyDescent="0.25">
      <c r="A101" s="18" t="s">
        <v>48</v>
      </c>
      <c r="B101" s="18" t="s">
        <v>181</v>
      </c>
      <c r="C101" s="18" t="s">
        <v>182</v>
      </c>
      <c r="D101" s="18" t="s">
        <v>183</v>
      </c>
      <c r="E101" s="18" t="s">
        <v>36</v>
      </c>
      <c r="F101" s="18" t="s">
        <v>36</v>
      </c>
      <c r="G101" s="18" t="s">
        <v>36</v>
      </c>
    </row>
    <row r="102" spans="1:7" x14ac:dyDescent="0.25">
      <c r="A102" s="4" t="s">
        <v>135</v>
      </c>
      <c r="B102" s="20" t="str">
        <f>IF(LEN(B71)&gt;1,_xlfn.CONCAT(B71,", "),"")</f>
        <v/>
      </c>
      <c r="C102" s="20" t="str">
        <f>IF(LEN(C71)&gt;1,_xlfn.CONCAT(C71,", "),"")</f>
        <v/>
      </c>
      <c r="D102" s="20" t="str">
        <f>IF(LEN(D71)&gt;1,D71,"")</f>
        <v/>
      </c>
      <c r="E102" s="20" t="str">
        <f>IF(LEN(E71)&gt;1,_xlfn.CONCAT(E71,", "),"")</f>
        <v/>
      </c>
      <c r="F102" s="20" t="str">
        <f>IF(LEN(F71)&gt;1,_xlfn.CONCAT(F71,", "),"")</f>
        <v/>
      </c>
      <c r="G102" s="20" t="str">
        <f>IF(LEN(G71)&gt;1,G71,"")</f>
        <v/>
      </c>
    </row>
    <row r="103" spans="1:7" x14ac:dyDescent="0.25">
      <c r="A103" s="4" t="s">
        <v>103</v>
      </c>
      <c r="B103" s="20" t="str">
        <f>IF(LEN(B72)&gt;1,_xlfn.CONCAT(B72,", "),"")</f>
        <v/>
      </c>
      <c r="C103" s="20" t="str">
        <f>IF(LEN(C72)&gt;1,_xlfn.CONCAT(C72,", "),"")</f>
        <v/>
      </c>
      <c r="D103" s="20" t="str">
        <f t="shared" ref="D103:D130" si="30">IF(LEN(D72)&gt;1,D72,"")</f>
        <v/>
      </c>
      <c r="E103" s="20" t="str">
        <f>IF(LEN(E72)&gt;1,_xlfn.CONCAT(E72,", "),"")</f>
        <v/>
      </c>
      <c r="F103" s="20" t="str">
        <f>IF(LEN(F72)&gt;1,_xlfn.CONCAT(F72,", "),"")</f>
        <v/>
      </c>
      <c r="G103" s="20" t="str">
        <f t="shared" ref="G103:G130" si="31">IF(LEN(G72)&gt;1,G72,"")</f>
        <v/>
      </c>
    </row>
    <row r="104" spans="1:7" x14ac:dyDescent="0.25">
      <c r="A104" s="4" t="s">
        <v>94</v>
      </c>
      <c r="B104" s="20" t="str">
        <f>IF(LEN(B73)&gt;1,_xlfn.CONCAT(B73,", "),"")</f>
        <v/>
      </c>
      <c r="C104" s="20" t="str">
        <f>IF(LEN(C73)&gt;1,_xlfn.CONCAT(C73,", "),"")</f>
        <v/>
      </c>
      <c r="D104" s="20" t="str">
        <f t="shared" si="30"/>
        <v/>
      </c>
      <c r="E104" s="20" t="str">
        <f>IF(LEN(E73)&gt;1,_xlfn.CONCAT(E73,", "),"")</f>
        <v/>
      </c>
      <c r="F104" s="20" t="str">
        <f>IF(LEN(F73)&gt;1,_xlfn.CONCAT(F73,", "),"")</f>
        <v/>
      </c>
      <c r="G104" s="20" t="str">
        <f t="shared" si="31"/>
        <v/>
      </c>
    </row>
    <row r="105" spans="1:7" x14ac:dyDescent="0.25">
      <c r="A105" s="4" t="s">
        <v>138</v>
      </c>
      <c r="B105" s="20" t="str">
        <f>IF(LEN(B74)&gt;1,_xlfn.CONCAT(B74,", "),"")</f>
        <v/>
      </c>
      <c r="C105" s="20" t="e">
        <f ca="1">IF(LEN(C74)&gt;1,_xlfn.CONCAT(C74,", "),"")</f>
        <v>#NAME?</v>
      </c>
      <c r="D105" s="20" t="str">
        <f t="shared" si="30"/>
        <v/>
      </c>
      <c r="E105" s="20" t="str">
        <f>IF(LEN(E74)&gt;1,_xlfn.CONCAT(E74,", "),"")</f>
        <v/>
      </c>
      <c r="F105" s="20" t="str">
        <f>IF(LEN(F74)&gt;1,_xlfn.CONCAT(F74,", "),"")</f>
        <v/>
      </c>
      <c r="G105" s="20" t="str">
        <f t="shared" si="31"/>
        <v/>
      </c>
    </row>
    <row r="106" spans="1:7" x14ac:dyDescent="0.25">
      <c r="A106" s="4" t="s">
        <v>89</v>
      </c>
      <c r="B106" s="20" t="e">
        <f ca="1">IF(LEN(B75)&gt;1,_xlfn.CONCAT(B75,", "),"")</f>
        <v>#NAME?</v>
      </c>
      <c r="C106" s="20" t="e">
        <f ca="1">IF(LEN(C75)&gt;1,_xlfn.CONCAT(C75,", "),"")</f>
        <v>#NAME?</v>
      </c>
      <c r="D106" s="20" t="e">
        <f t="shared" ca="1" si="30"/>
        <v>#NAME?</v>
      </c>
      <c r="E106" s="20" t="e">
        <f ca="1">IF(LEN(E75)&gt;1,_xlfn.CONCAT(E75,", "),"")</f>
        <v>#NAME?</v>
      </c>
      <c r="F106" s="20" t="e">
        <f ca="1">IF(LEN(F75)&gt;1,_xlfn.CONCAT(F75,", "),"")</f>
        <v>#NAME?</v>
      </c>
      <c r="G106" s="20" t="e">
        <f t="shared" ca="1" si="31"/>
        <v>#NAME?</v>
      </c>
    </row>
    <row r="107" spans="1:7" x14ac:dyDescent="0.25">
      <c r="A107" s="4" t="s">
        <v>134</v>
      </c>
      <c r="B107" s="20" t="str">
        <f>IF(LEN(B76)&gt;1,_xlfn.CONCAT(B76,", "),"")</f>
        <v/>
      </c>
      <c r="C107" s="20" t="str">
        <f>IF(LEN(C76)&gt;1,_xlfn.CONCAT(C76,", "),"")</f>
        <v/>
      </c>
      <c r="D107" s="20" t="str">
        <f t="shared" si="30"/>
        <v/>
      </c>
      <c r="E107" s="20" t="str">
        <f>IF(LEN(E76)&gt;1,_xlfn.CONCAT(E76,", "),"")</f>
        <v/>
      </c>
      <c r="F107" s="20" t="str">
        <f>IF(LEN(F76)&gt;1,_xlfn.CONCAT(F76,", "),"")</f>
        <v/>
      </c>
      <c r="G107" s="20" t="str">
        <f t="shared" si="31"/>
        <v/>
      </c>
    </row>
    <row r="108" spans="1:7" x14ac:dyDescent="0.25">
      <c r="A108" s="4" t="s">
        <v>99</v>
      </c>
      <c r="B108" s="20" t="e">
        <f ca="1">IF(LEN(B77)&gt;1,_xlfn.CONCAT(B77,", "),"")</f>
        <v>#NAME?</v>
      </c>
      <c r="C108" s="20" t="e">
        <f ca="1">IF(LEN(C77)&gt;1,_xlfn.CONCAT(C77,", "),"")</f>
        <v>#NAME?</v>
      </c>
      <c r="D108" s="20" t="str">
        <f t="shared" si="30"/>
        <v/>
      </c>
      <c r="E108" s="20" t="str">
        <f>IF(LEN(E77)&gt;1,_xlfn.CONCAT(E77,", "),"")</f>
        <v/>
      </c>
      <c r="F108" s="20" t="str">
        <f>IF(LEN(F77)&gt;1,_xlfn.CONCAT(F77,", "),"")</f>
        <v/>
      </c>
      <c r="G108" s="20" t="str">
        <f t="shared" si="31"/>
        <v/>
      </c>
    </row>
    <row r="109" spans="1:7" x14ac:dyDescent="0.25">
      <c r="A109" s="4" t="s">
        <v>105</v>
      </c>
      <c r="B109" s="20" t="e">
        <f ca="1">IF(LEN(B78)&gt;1,_xlfn.CONCAT(B78,", "),"")</f>
        <v>#NAME?</v>
      </c>
      <c r="C109" s="20" t="e">
        <f ca="1">IF(LEN(C78)&gt;1,_xlfn.CONCAT(C78,", "),"")</f>
        <v>#NAME?</v>
      </c>
      <c r="D109" s="20" t="str">
        <f t="shared" si="30"/>
        <v/>
      </c>
      <c r="E109" s="20" t="str">
        <f>IF(LEN(E78)&gt;1,_xlfn.CONCAT(E78,", "),"")</f>
        <v/>
      </c>
      <c r="F109" s="20" t="str">
        <f>IF(LEN(F78)&gt;1,_xlfn.CONCAT(F78,", "),"")</f>
        <v/>
      </c>
      <c r="G109" s="20" t="str">
        <f t="shared" si="31"/>
        <v/>
      </c>
    </row>
    <row r="110" spans="1:7" x14ac:dyDescent="0.25">
      <c r="A110" s="4" t="s">
        <v>106</v>
      </c>
      <c r="B110" s="20" t="str">
        <f>IF(LEN(B79)&gt;1,_xlfn.CONCAT(B79,", "),"")</f>
        <v/>
      </c>
      <c r="C110" s="20" t="str">
        <f>IF(LEN(C79)&gt;1,_xlfn.CONCAT(C79,", "),"")</f>
        <v/>
      </c>
      <c r="D110" s="20" t="str">
        <f t="shared" si="30"/>
        <v/>
      </c>
      <c r="E110" s="20" t="str">
        <f>IF(LEN(E79)&gt;1,_xlfn.CONCAT(E79,", "),"")</f>
        <v/>
      </c>
      <c r="F110" s="20" t="str">
        <f>IF(LEN(F79)&gt;1,_xlfn.CONCAT(F79,", "),"")</f>
        <v/>
      </c>
      <c r="G110" s="20" t="str">
        <f t="shared" si="31"/>
        <v/>
      </c>
    </row>
    <row r="111" spans="1:7" x14ac:dyDescent="0.25">
      <c r="A111" s="4" t="s">
        <v>91</v>
      </c>
      <c r="B111" s="20" t="str">
        <f>IF(LEN(B80)&gt;1,_xlfn.CONCAT(B80,", "),"")</f>
        <v/>
      </c>
      <c r="C111" s="20" t="str">
        <f>IF(LEN(C80)&gt;1,_xlfn.CONCAT(C80,", "),"")</f>
        <v/>
      </c>
      <c r="D111" s="20" t="str">
        <f t="shared" si="30"/>
        <v/>
      </c>
      <c r="E111" s="20" t="str">
        <f>IF(LEN(E80)&gt;1,_xlfn.CONCAT(E80,", "),"")</f>
        <v/>
      </c>
      <c r="F111" s="20" t="str">
        <f>IF(LEN(F80)&gt;1,_xlfn.CONCAT(F80,", "),"")</f>
        <v/>
      </c>
      <c r="G111" s="20" t="str">
        <f t="shared" si="31"/>
        <v/>
      </c>
    </row>
    <row r="112" spans="1:7" x14ac:dyDescent="0.25">
      <c r="A112" s="4" t="s">
        <v>80</v>
      </c>
      <c r="B112" s="20" t="e">
        <f ca="1">IF(LEN(B81)&gt;1,_xlfn.CONCAT(B81,", "),"")</f>
        <v>#NAME?</v>
      </c>
      <c r="C112" s="20" t="str">
        <f>IF(LEN(C81)&gt;1,_xlfn.CONCAT(C81,", "),"")</f>
        <v/>
      </c>
      <c r="D112" s="20" t="str">
        <f t="shared" si="30"/>
        <v/>
      </c>
      <c r="E112" s="20" t="e">
        <f ca="1">IF(LEN(E81)&gt;1,_xlfn.CONCAT(E81,", "),"")</f>
        <v>#NAME?</v>
      </c>
      <c r="F112" s="20" t="str">
        <f>IF(LEN(F81)&gt;1,_xlfn.CONCAT(F81,", "),"")</f>
        <v/>
      </c>
      <c r="G112" s="20" t="str">
        <f t="shared" si="31"/>
        <v/>
      </c>
    </row>
    <row r="113" spans="1:7" x14ac:dyDescent="0.25">
      <c r="A113" s="4" t="s">
        <v>93</v>
      </c>
      <c r="B113" s="20" t="str">
        <f>IF(LEN(B82)&gt;1,_xlfn.CONCAT(B82,", "),"")</f>
        <v/>
      </c>
      <c r="C113" s="20" t="str">
        <f>IF(LEN(C82)&gt;1,_xlfn.CONCAT(C82,", "),"")</f>
        <v/>
      </c>
      <c r="D113" s="20" t="str">
        <f t="shared" si="30"/>
        <v/>
      </c>
      <c r="E113" s="20" t="str">
        <f>IF(LEN(E82)&gt;1,_xlfn.CONCAT(E82,", "),"")</f>
        <v/>
      </c>
      <c r="F113" s="20" t="str">
        <f>IF(LEN(F82)&gt;1,_xlfn.CONCAT(F82,", "),"")</f>
        <v/>
      </c>
      <c r="G113" s="20" t="str">
        <f t="shared" si="31"/>
        <v/>
      </c>
    </row>
    <row r="114" spans="1:7" x14ac:dyDescent="0.25">
      <c r="A114" s="4" t="s">
        <v>107</v>
      </c>
      <c r="B114" s="20" t="e">
        <f ca="1">IF(LEN(B83)&gt;1,_xlfn.CONCAT(B83,", "),"")</f>
        <v>#NAME?</v>
      </c>
      <c r="C114" s="20" t="str">
        <f>IF(LEN(C83)&gt;1,_xlfn.CONCAT(C83,", "),"")</f>
        <v/>
      </c>
      <c r="D114" s="20" t="str">
        <f t="shared" si="30"/>
        <v/>
      </c>
      <c r="E114" s="20" t="e">
        <f ca="1">IF(LEN(E83)&gt;1,_xlfn.CONCAT(E83,", "),"")</f>
        <v>#NAME?</v>
      </c>
      <c r="F114" s="20" t="str">
        <f>IF(LEN(F83)&gt;1,_xlfn.CONCAT(F83,", "),"")</f>
        <v/>
      </c>
      <c r="G114" s="20" t="str">
        <f t="shared" si="31"/>
        <v/>
      </c>
    </row>
    <row r="115" spans="1:7" x14ac:dyDescent="0.25">
      <c r="A115" s="4" t="s">
        <v>108</v>
      </c>
      <c r="B115" s="20" t="str">
        <f>IF(LEN(B84)&gt;1,_xlfn.CONCAT(B84,", "),"")</f>
        <v/>
      </c>
      <c r="C115" s="20" t="str">
        <f>IF(LEN(C84)&gt;1,_xlfn.CONCAT(C84,", "),"")</f>
        <v/>
      </c>
      <c r="D115" s="20" t="str">
        <f t="shared" si="30"/>
        <v/>
      </c>
      <c r="E115" s="20" t="str">
        <f>IF(LEN(E84)&gt;1,_xlfn.CONCAT(E84,", "),"")</f>
        <v/>
      </c>
      <c r="F115" s="20" t="str">
        <f>IF(LEN(F84)&gt;1,_xlfn.CONCAT(F84,", "),"")</f>
        <v/>
      </c>
      <c r="G115" s="20" t="str">
        <f t="shared" si="31"/>
        <v/>
      </c>
    </row>
    <row r="116" spans="1:7" x14ac:dyDescent="0.25">
      <c r="A116" s="4" t="s">
        <v>136</v>
      </c>
      <c r="B116" s="20" t="str">
        <f>IF(LEN(B85)&gt;1,_xlfn.CONCAT(B85,", "),"")</f>
        <v/>
      </c>
      <c r="C116" s="20" t="e">
        <f ca="1">IF(LEN(C85)&gt;1,_xlfn.CONCAT(C85,", "),"")</f>
        <v>#NAME?</v>
      </c>
      <c r="D116" s="20" t="str">
        <f t="shared" si="30"/>
        <v/>
      </c>
      <c r="E116" s="20" t="str">
        <f>IF(LEN(E85)&gt;1,_xlfn.CONCAT(E85,", "),"")</f>
        <v/>
      </c>
      <c r="F116" s="20" t="str">
        <f>IF(LEN(F85)&gt;1,_xlfn.CONCAT(F85,", "),"")</f>
        <v/>
      </c>
      <c r="G116" s="20" t="str">
        <f t="shared" si="31"/>
        <v/>
      </c>
    </row>
    <row r="117" spans="1:7" x14ac:dyDescent="0.25">
      <c r="A117" s="4" t="s">
        <v>137</v>
      </c>
      <c r="B117" s="20" t="str">
        <f>IF(LEN(B86)&gt;1,_xlfn.CONCAT(B86,", "),"")</f>
        <v/>
      </c>
      <c r="C117" s="20" t="str">
        <f>IF(LEN(C86)&gt;1,_xlfn.CONCAT(C86,", "),"")</f>
        <v/>
      </c>
      <c r="D117" s="20" t="str">
        <f t="shared" si="30"/>
        <v/>
      </c>
      <c r="E117" s="20" t="str">
        <f>IF(LEN(E86)&gt;1,_xlfn.CONCAT(E86,", "),"")</f>
        <v/>
      </c>
      <c r="F117" s="20" t="str">
        <f>IF(LEN(F86)&gt;1,_xlfn.CONCAT(F86,", "),"")</f>
        <v/>
      </c>
      <c r="G117" s="20" t="str">
        <f t="shared" si="31"/>
        <v/>
      </c>
    </row>
    <row r="118" spans="1:7" x14ac:dyDescent="0.25">
      <c r="A118" s="4" t="s">
        <v>100</v>
      </c>
      <c r="B118" s="20" t="e">
        <f ca="1">IF(LEN(B87)&gt;1,_xlfn.CONCAT(B87,", "),"")</f>
        <v>#NAME?</v>
      </c>
      <c r="C118" s="20" t="str">
        <f>IF(LEN(C87)&gt;1,_xlfn.CONCAT(C87,", "),"")</f>
        <v/>
      </c>
      <c r="D118" s="20" t="str">
        <f t="shared" si="30"/>
        <v/>
      </c>
      <c r="E118" s="20" t="str">
        <f>IF(LEN(E87)&gt;1,_xlfn.CONCAT(E87,", "),"")</f>
        <v/>
      </c>
      <c r="F118" s="20" t="str">
        <f>IF(LEN(F87)&gt;1,_xlfn.CONCAT(F87,", "),"")</f>
        <v/>
      </c>
      <c r="G118" s="20" t="str">
        <f t="shared" si="31"/>
        <v/>
      </c>
    </row>
    <row r="119" spans="1:7" x14ac:dyDescent="0.25">
      <c r="A119" s="4" t="s">
        <v>97</v>
      </c>
      <c r="B119" s="20" t="str">
        <f>IF(LEN(B88)&gt;1,_xlfn.CONCAT(B88,", "),"")</f>
        <v/>
      </c>
      <c r="C119" s="20" t="e">
        <f ca="1">IF(LEN(C88)&gt;1,_xlfn.CONCAT(C88,", "),"")</f>
        <v>#NAME?</v>
      </c>
      <c r="D119" s="20" t="str">
        <f t="shared" si="30"/>
        <v/>
      </c>
      <c r="E119" s="20" t="str">
        <f>IF(LEN(E88)&gt;1,_xlfn.CONCAT(E88,", "),"")</f>
        <v/>
      </c>
      <c r="F119" s="20" t="str">
        <f>IF(LEN(F88)&gt;1,_xlfn.CONCAT(F88,", "),"")</f>
        <v/>
      </c>
      <c r="G119" s="20" t="str">
        <f t="shared" si="31"/>
        <v/>
      </c>
    </row>
    <row r="120" spans="1:7" x14ac:dyDescent="0.25">
      <c r="A120" s="4" t="s">
        <v>90</v>
      </c>
      <c r="B120" s="20" t="str">
        <f>IF(LEN(B89)&gt;1,_xlfn.CONCAT(B89,", "),"")</f>
        <v/>
      </c>
      <c r="C120" s="20" t="str">
        <f>IF(LEN(C89)&gt;1,_xlfn.CONCAT(C89,", "),"")</f>
        <v/>
      </c>
      <c r="D120" s="20" t="str">
        <f t="shared" si="30"/>
        <v/>
      </c>
      <c r="E120" s="20" t="str">
        <f>IF(LEN(E89)&gt;1,_xlfn.CONCAT(E89,", "),"")</f>
        <v/>
      </c>
      <c r="F120" s="20" t="str">
        <f>IF(LEN(F89)&gt;1,_xlfn.CONCAT(F89,", "),"")</f>
        <v/>
      </c>
      <c r="G120" s="20" t="str">
        <f t="shared" si="31"/>
        <v/>
      </c>
    </row>
    <row r="121" spans="1:7" x14ac:dyDescent="0.25">
      <c r="A121" s="4" t="s">
        <v>98</v>
      </c>
      <c r="B121" s="20" t="str">
        <f>IF(LEN(B90)&gt;1,_xlfn.CONCAT(B90,", "),"")</f>
        <v/>
      </c>
      <c r="C121" s="20" t="str">
        <f>IF(LEN(C90)&gt;1,_xlfn.CONCAT(C90,", "),"")</f>
        <v/>
      </c>
      <c r="D121" s="20" t="str">
        <f t="shared" si="30"/>
        <v/>
      </c>
      <c r="E121" s="20" t="str">
        <f>IF(LEN(E90)&gt;1,_xlfn.CONCAT(E90,", "),"")</f>
        <v/>
      </c>
      <c r="F121" s="20" t="str">
        <f>IF(LEN(F90)&gt;1,_xlfn.CONCAT(F90,", "),"")</f>
        <v/>
      </c>
      <c r="G121" s="20" t="str">
        <f t="shared" si="31"/>
        <v/>
      </c>
    </row>
    <row r="122" spans="1:7" x14ac:dyDescent="0.25">
      <c r="A122" s="4" t="s">
        <v>81</v>
      </c>
      <c r="B122" s="20" t="str">
        <f>IF(LEN(B91)&gt;1,_xlfn.CONCAT(B91,", "),"")</f>
        <v/>
      </c>
      <c r="C122" s="20" t="str">
        <f>IF(LEN(C91)&gt;1,_xlfn.CONCAT(C91,", "),"")</f>
        <v/>
      </c>
      <c r="D122" s="20" t="str">
        <f t="shared" si="30"/>
        <v/>
      </c>
      <c r="E122" s="20" t="str">
        <f>IF(LEN(E91)&gt;1,_xlfn.CONCAT(E91,", "),"")</f>
        <v/>
      </c>
      <c r="F122" s="20" t="str">
        <f>IF(LEN(F91)&gt;1,_xlfn.CONCAT(F91,", "),"")</f>
        <v/>
      </c>
      <c r="G122" s="20" t="str">
        <f t="shared" si="31"/>
        <v/>
      </c>
    </row>
    <row r="123" spans="1:7" x14ac:dyDescent="0.25">
      <c r="A123" s="4" t="s">
        <v>109</v>
      </c>
      <c r="B123" s="20" t="str">
        <f>IF(LEN(B92)&gt;1,_xlfn.CONCAT(B92,", "),"")</f>
        <v/>
      </c>
      <c r="C123" s="20" t="e">
        <f ca="1">IF(LEN(C92)&gt;1,_xlfn.CONCAT(C92,", "),"")</f>
        <v>#NAME?</v>
      </c>
      <c r="D123" s="20" t="str">
        <f t="shared" si="30"/>
        <v/>
      </c>
      <c r="E123" s="20" t="str">
        <f>IF(LEN(E92)&gt;1,_xlfn.CONCAT(E92,", "),"")</f>
        <v/>
      </c>
      <c r="F123" s="20" t="str">
        <f>IF(LEN(F92)&gt;1,_xlfn.CONCAT(F92,", "),"")</f>
        <v/>
      </c>
      <c r="G123" s="20" t="str">
        <f t="shared" si="31"/>
        <v/>
      </c>
    </row>
    <row r="124" spans="1:7" x14ac:dyDescent="0.25">
      <c r="A124" s="4" t="s">
        <v>110</v>
      </c>
      <c r="B124" s="20" t="str">
        <f>IF(LEN(B93)&gt;1,_xlfn.CONCAT(B93,", "),"")</f>
        <v/>
      </c>
      <c r="C124" s="20" t="str">
        <f>IF(LEN(C93)&gt;1,_xlfn.CONCAT(C93,", "),"")</f>
        <v/>
      </c>
      <c r="D124" s="20" t="str">
        <f t="shared" si="30"/>
        <v/>
      </c>
      <c r="E124" s="20" t="str">
        <f>IF(LEN(E93)&gt;1,_xlfn.CONCAT(E93,", "),"")</f>
        <v/>
      </c>
      <c r="F124" s="20" t="str">
        <f>IF(LEN(F93)&gt;1,_xlfn.CONCAT(F93,", "),"")</f>
        <v/>
      </c>
      <c r="G124" s="20" t="str">
        <f t="shared" si="31"/>
        <v/>
      </c>
    </row>
    <row r="125" spans="1:7" x14ac:dyDescent="0.25">
      <c r="A125" s="4" t="s">
        <v>82</v>
      </c>
      <c r="B125" s="20" t="str">
        <f>IF(LEN(B94)&gt;1,_xlfn.CONCAT(B94,", "),"")</f>
        <v/>
      </c>
      <c r="C125" s="20" t="str">
        <f>IF(LEN(C94)&gt;1,_xlfn.CONCAT(C94,", "),"")</f>
        <v/>
      </c>
      <c r="D125" s="20" t="str">
        <f t="shared" si="30"/>
        <v/>
      </c>
      <c r="E125" s="20" t="str">
        <f>IF(LEN(E94)&gt;1,_xlfn.CONCAT(E94,", "),"")</f>
        <v/>
      </c>
      <c r="F125" s="20" t="str">
        <f>IF(LEN(F94)&gt;1,_xlfn.CONCAT(F94,", "),"")</f>
        <v/>
      </c>
      <c r="G125" s="20" t="str">
        <f t="shared" si="31"/>
        <v/>
      </c>
    </row>
    <row r="126" spans="1:7" x14ac:dyDescent="0.25">
      <c r="A126" s="4" t="s">
        <v>111</v>
      </c>
      <c r="B126" s="20" t="str">
        <f>IF(LEN(B95)&gt;1,_xlfn.CONCAT(B95,", "),"")</f>
        <v/>
      </c>
      <c r="C126" s="20" t="str">
        <f>IF(LEN(C95)&gt;1,_xlfn.CONCAT(C95,", "),"")</f>
        <v/>
      </c>
      <c r="D126" s="20" t="str">
        <f t="shared" si="30"/>
        <v/>
      </c>
      <c r="E126" s="20" t="str">
        <f>IF(LEN(E95)&gt;1,_xlfn.CONCAT(E95,", "),"")</f>
        <v/>
      </c>
      <c r="F126" s="20" t="str">
        <f>IF(LEN(F95)&gt;1,_xlfn.CONCAT(F95,", "),"")</f>
        <v/>
      </c>
      <c r="G126" s="20" t="str">
        <f t="shared" si="31"/>
        <v/>
      </c>
    </row>
    <row r="127" spans="1:7" x14ac:dyDescent="0.25">
      <c r="A127" s="4" t="s">
        <v>112</v>
      </c>
      <c r="B127" s="20" t="e">
        <f ca="1">IF(LEN(B96)&gt;1,_xlfn.CONCAT(B96,", "),"")</f>
        <v>#NAME?</v>
      </c>
      <c r="C127" s="20" t="str">
        <f>IF(LEN(C96)&gt;1,_xlfn.CONCAT(C96,", "),"")</f>
        <v/>
      </c>
      <c r="D127" s="20" t="str">
        <f t="shared" si="30"/>
        <v/>
      </c>
      <c r="E127" s="20" t="e">
        <f ca="1">IF(LEN(E96)&gt;1,_xlfn.CONCAT(E96,", "),"")</f>
        <v>#NAME?</v>
      </c>
      <c r="F127" s="20" t="str">
        <f>IF(LEN(F96)&gt;1,_xlfn.CONCAT(F96,", "),"")</f>
        <v/>
      </c>
      <c r="G127" s="20" t="str">
        <f t="shared" si="31"/>
        <v/>
      </c>
    </row>
    <row r="128" spans="1:7" x14ac:dyDescent="0.25">
      <c r="A128" s="4" t="s">
        <v>139</v>
      </c>
      <c r="B128" s="20" t="str">
        <f>IF(LEN(B97)&gt;1,_xlfn.CONCAT(B97,", "),"")</f>
        <v/>
      </c>
      <c r="C128" s="20" t="str">
        <f>IF(LEN(C97)&gt;1,_xlfn.CONCAT(C97,", "),"")</f>
        <v/>
      </c>
      <c r="D128" s="20" t="str">
        <f t="shared" si="30"/>
        <v/>
      </c>
      <c r="E128" s="20" t="str">
        <f>IF(LEN(E97)&gt;1,_xlfn.CONCAT(E97,", "),"")</f>
        <v/>
      </c>
      <c r="F128" s="20" t="str">
        <f>IF(LEN(F97)&gt;1,_xlfn.CONCAT(F97,", "),"")</f>
        <v/>
      </c>
      <c r="G128" s="20" t="str">
        <f t="shared" si="31"/>
        <v/>
      </c>
    </row>
    <row r="129" spans="1:7" x14ac:dyDescent="0.25">
      <c r="A129" s="6" t="s">
        <v>114</v>
      </c>
      <c r="B129" s="20" t="e">
        <f ca="1">IF(LEN(B98)&gt;1,_xlfn.CONCAT(B98,", "),"")</f>
        <v>#NAME?</v>
      </c>
      <c r="C129" s="20" t="e">
        <f ca="1">IF(LEN(C98)&gt;1,_xlfn.CONCAT(C98,", "),"")</f>
        <v>#NAME?</v>
      </c>
      <c r="D129" s="20" t="str">
        <f t="shared" si="30"/>
        <v/>
      </c>
      <c r="E129" s="20" t="str">
        <f>IF(LEN(E98)&gt;1,_xlfn.CONCAT(E98,", "),"")</f>
        <v/>
      </c>
      <c r="F129" s="20" t="str">
        <f>IF(LEN(F98)&gt;1,_xlfn.CONCAT(F98,", "),"")</f>
        <v/>
      </c>
      <c r="G129" s="20" t="str">
        <f t="shared" si="31"/>
        <v/>
      </c>
    </row>
    <row r="130" spans="1:7" x14ac:dyDescent="0.25">
      <c r="A130" s="6" t="s">
        <v>88</v>
      </c>
      <c r="B130" s="20" t="str">
        <f>IF(LEN(B99)&gt;1,_xlfn.CONCAT(B99,", "),"")</f>
        <v/>
      </c>
      <c r="C130" s="20" t="str">
        <f>IF(LEN(C99)&gt;1,_xlfn.CONCAT(C99,", "),"")</f>
        <v/>
      </c>
      <c r="D130" s="20" t="str">
        <f t="shared" si="30"/>
        <v/>
      </c>
      <c r="E130" s="20" t="str">
        <f>IF(LEN(E99)&gt;1,_xlfn.CONCAT(E99,", "),"")</f>
        <v/>
      </c>
      <c r="F130" s="20" t="str">
        <f>IF(LEN(F99)&gt;1,_xlfn.CONCAT(F99,", "),"")</f>
        <v/>
      </c>
      <c r="G130" s="20" t="str">
        <f t="shared" si="31"/>
        <v/>
      </c>
    </row>
    <row r="133" spans="1:7" x14ac:dyDescent="0.25">
      <c r="A133" s="18" t="s">
        <v>48</v>
      </c>
      <c r="B133" s="18" t="s">
        <v>35</v>
      </c>
      <c r="C133" s="18" t="s">
        <v>36</v>
      </c>
    </row>
    <row r="134" spans="1:7" x14ac:dyDescent="0.25">
      <c r="A134" s="4" t="s">
        <v>135</v>
      </c>
      <c r="B134" s="20" t="e">
        <f ca="1">_xlfn.CONCAT(B102,C102,D102)</f>
        <v>#NAME?</v>
      </c>
      <c r="C134" s="20" t="e">
        <f ca="1">_xlfn.CONCAT(E102,F102,G102)</f>
        <v>#NAME?</v>
      </c>
    </row>
    <row r="135" spans="1:7" x14ac:dyDescent="0.25">
      <c r="A135" s="4" t="s">
        <v>103</v>
      </c>
      <c r="B135" s="20" t="e">
        <f t="shared" ref="B135:B162" ca="1" si="32">_xlfn.CONCAT(B103,C103,D103)</f>
        <v>#NAME?</v>
      </c>
      <c r="C135" s="20" t="e">
        <f t="shared" ref="C135:C162" ca="1" si="33">_xlfn.CONCAT(E103,F103,G103)</f>
        <v>#NAME?</v>
      </c>
    </row>
    <row r="136" spans="1:7" x14ac:dyDescent="0.25">
      <c r="A136" s="4" t="s">
        <v>94</v>
      </c>
      <c r="B136" s="20" t="e">
        <f t="shared" ca="1" si="32"/>
        <v>#NAME?</v>
      </c>
      <c r="C136" s="20" t="e">
        <f t="shared" ca="1" si="33"/>
        <v>#NAME?</v>
      </c>
    </row>
    <row r="137" spans="1:7" x14ac:dyDescent="0.25">
      <c r="A137" s="4" t="s">
        <v>138</v>
      </c>
      <c r="B137" s="20" t="e">
        <f t="shared" ca="1" si="32"/>
        <v>#NAME?</v>
      </c>
      <c r="C137" s="20" t="e">
        <f t="shared" ca="1" si="33"/>
        <v>#NAME?</v>
      </c>
    </row>
    <row r="138" spans="1:7" x14ac:dyDescent="0.25">
      <c r="A138" s="4" t="s">
        <v>89</v>
      </c>
      <c r="B138" s="20" t="e">
        <f t="shared" ca="1" si="32"/>
        <v>#NAME?</v>
      </c>
      <c r="C138" s="20" t="e">
        <f t="shared" ca="1" si="33"/>
        <v>#NAME?</v>
      </c>
    </row>
    <row r="139" spans="1:7" x14ac:dyDescent="0.25">
      <c r="A139" s="4" t="s">
        <v>134</v>
      </c>
      <c r="B139" s="20" t="e">
        <f t="shared" ca="1" si="32"/>
        <v>#NAME?</v>
      </c>
      <c r="C139" s="20" t="e">
        <f t="shared" ca="1" si="33"/>
        <v>#NAME?</v>
      </c>
    </row>
    <row r="140" spans="1:7" x14ac:dyDescent="0.25">
      <c r="A140" s="4" t="s">
        <v>99</v>
      </c>
      <c r="B140" s="20" t="e">
        <f t="shared" ca="1" si="32"/>
        <v>#NAME?</v>
      </c>
      <c r="C140" s="20" t="e">
        <f t="shared" ca="1" si="33"/>
        <v>#NAME?</v>
      </c>
    </row>
    <row r="141" spans="1:7" x14ac:dyDescent="0.25">
      <c r="A141" s="4" t="s">
        <v>105</v>
      </c>
      <c r="B141" s="20" t="e">
        <f t="shared" ca="1" si="32"/>
        <v>#NAME?</v>
      </c>
      <c r="C141" s="20" t="e">
        <f t="shared" ca="1" si="33"/>
        <v>#NAME?</v>
      </c>
    </row>
    <row r="142" spans="1:7" x14ac:dyDescent="0.25">
      <c r="A142" s="4" t="s">
        <v>106</v>
      </c>
      <c r="B142" s="20" t="e">
        <f t="shared" ca="1" si="32"/>
        <v>#NAME?</v>
      </c>
      <c r="C142" s="20" t="e">
        <f t="shared" ca="1" si="33"/>
        <v>#NAME?</v>
      </c>
    </row>
    <row r="143" spans="1:7" x14ac:dyDescent="0.25">
      <c r="A143" s="4" t="s">
        <v>91</v>
      </c>
      <c r="B143" s="20" t="e">
        <f t="shared" ca="1" si="32"/>
        <v>#NAME?</v>
      </c>
      <c r="C143" s="20" t="e">
        <f t="shared" ca="1" si="33"/>
        <v>#NAME?</v>
      </c>
    </row>
    <row r="144" spans="1:7" x14ac:dyDescent="0.25">
      <c r="A144" s="4" t="s">
        <v>80</v>
      </c>
      <c r="B144" s="20" t="e">
        <f t="shared" ca="1" si="32"/>
        <v>#NAME?</v>
      </c>
      <c r="C144" s="20" t="e">
        <f t="shared" ca="1" si="33"/>
        <v>#NAME?</v>
      </c>
    </row>
    <row r="145" spans="1:3" x14ac:dyDescent="0.25">
      <c r="A145" s="4" t="s">
        <v>93</v>
      </c>
      <c r="B145" s="20" t="e">
        <f t="shared" ca="1" si="32"/>
        <v>#NAME?</v>
      </c>
      <c r="C145" s="20" t="e">
        <f t="shared" ca="1" si="33"/>
        <v>#NAME?</v>
      </c>
    </row>
    <row r="146" spans="1:3" x14ac:dyDescent="0.25">
      <c r="A146" s="4" t="s">
        <v>107</v>
      </c>
      <c r="B146" s="20" t="e">
        <f t="shared" ca="1" si="32"/>
        <v>#NAME?</v>
      </c>
      <c r="C146" s="20" t="e">
        <f t="shared" ca="1" si="33"/>
        <v>#NAME?</v>
      </c>
    </row>
    <row r="147" spans="1:3" x14ac:dyDescent="0.25">
      <c r="A147" s="4" t="s">
        <v>108</v>
      </c>
      <c r="B147" s="20" t="e">
        <f t="shared" ca="1" si="32"/>
        <v>#NAME?</v>
      </c>
      <c r="C147" s="20" t="e">
        <f t="shared" ca="1" si="33"/>
        <v>#NAME?</v>
      </c>
    </row>
    <row r="148" spans="1:3" x14ac:dyDescent="0.25">
      <c r="A148" s="4" t="s">
        <v>136</v>
      </c>
      <c r="B148" s="20" t="e">
        <f t="shared" ca="1" si="32"/>
        <v>#NAME?</v>
      </c>
      <c r="C148" s="20" t="e">
        <f t="shared" ca="1" si="33"/>
        <v>#NAME?</v>
      </c>
    </row>
    <row r="149" spans="1:3" x14ac:dyDescent="0.25">
      <c r="A149" s="4" t="s">
        <v>137</v>
      </c>
      <c r="B149" s="20" t="e">
        <f t="shared" ca="1" si="32"/>
        <v>#NAME?</v>
      </c>
      <c r="C149" s="20" t="e">
        <f t="shared" ca="1" si="33"/>
        <v>#NAME?</v>
      </c>
    </row>
    <row r="150" spans="1:3" x14ac:dyDescent="0.25">
      <c r="A150" s="4" t="s">
        <v>100</v>
      </c>
      <c r="B150" s="20" t="e">
        <f t="shared" ca="1" si="32"/>
        <v>#NAME?</v>
      </c>
      <c r="C150" s="20" t="e">
        <f t="shared" ca="1" si="33"/>
        <v>#NAME?</v>
      </c>
    </row>
    <row r="151" spans="1:3" x14ac:dyDescent="0.25">
      <c r="A151" s="4" t="s">
        <v>97</v>
      </c>
      <c r="B151" s="20" t="e">
        <f t="shared" ca="1" si="32"/>
        <v>#NAME?</v>
      </c>
      <c r="C151" s="20" t="e">
        <f t="shared" ca="1" si="33"/>
        <v>#NAME?</v>
      </c>
    </row>
    <row r="152" spans="1:3" x14ac:dyDescent="0.25">
      <c r="A152" s="4" t="s">
        <v>90</v>
      </c>
      <c r="B152" s="20" t="e">
        <f t="shared" ca="1" si="32"/>
        <v>#NAME?</v>
      </c>
      <c r="C152" s="20" t="e">
        <f t="shared" ca="1" si="33"/>
        <v>#NAME?</v>
      </c>
    </row>
    <row r="153" spans="1:3" x14ac:dyDescent="0.25">
      <c r="A153" s="4" t="s">
        <v>98</v>
      </c>
      <c r="B153" s="20" t="e">
        <f t="shared" ca="1" si="32"/>
        <v>#NAME?</v>
      </c>
      <c r="C153" s="20" t="e">
        <f t="shared" ca="1" si="33"/>
        <v>#NAME?</v>
      </c>
    </row>
    <row r="154" spans="1:3" x14ac:dyDescent="0.25">
      <c r="A154" s="4" t="s">
        <v>81</v>
      </c>
      <c r="B154" s="20" t="e">
        <f t="shared" ca="1" si="32"/>
        <v>#NAME?</v>
      </c>
      <c r="C154" s="20" t="e">
        <f t="shared" ca="1" si="33"/>
        <v>#NAME?</v>
      </c>
    </row>
    <row r="155" spans="1:3" x14ac:dyDescent="0.25">
      <c r="A155" s="4" t="s">
        <v>109</v>
      </c>
      <c r="B155" s="20" t="e">
        <f t="shared" ca="1" si="32"/>
        <v>#NAME?</v>
      </c>
      <c r="C155" s="20" t="e">
        <f t="shared" ca="1" si="33"/>
        <v>#NAME?</v>
      </c>
    </row>
    <row r="156" spans="1:3" x14ac:dyDescent="0.25">
      <c r="A156" s="4" t="s">
        <v>110</v>
      </c>
      <c r="B156" s="20" t="e">
        <f t="shared" ca="1" si="32"/>
        <v>#NAME?</v>
      </c>
      <c r="C156" s="20" t="e">
        <f t="shared" ca="1" si="33"/>
        <v>#NAME?</v>
      </c>
    </row>
    <row r="157" spans="1:3" x14ac:dyDescent="0.25">
      <c r="A157" s="4" t="s">
        <v>82</v>
      </c>
      <c r="B157" s="20" t="e">
        <f t="shared" ca="1" si="32"/>
        <v>#NAME?</v>
      </c>
      <c r="C157" s="20" t="e">
        <f t="shared" ca="1" si="33"/>
        <v>#NAME?</v>
      </c>
    </row>
    <row r="158" spans="1:3" x14ac:dyDescent="0.25">
      <c r="A158" s="4" t="s">
        <v>111</v>
      </c>
      <c r="B158" s="20" t="e">
        <f t="shared" ca="1" si="32"/>
        <v>#NAME?</v>
      </c>
      <c r="C158" s="20" t="e">
        <f t="shared" ca="1" si="33"/>
        <v>#NAME?</v>
      </c>
    </row>
    <row r="159" spans="1:3" x14ac:dyDescent="0.25">
      <c r="A159" s="4" t="s">
        <v>112</v>
      </c>
      <c r="B159" s="20" t="e">
        <f t="shared" ca="1" si="32"/>
        <v>#NAME?</v>
      </c>
      <c r="C159" s="20" t="e">
        <f t="shared" ca="1" si="33"/>
        <v>#NAME?</v>
      </c>
    </row>
    <row r="160" spans="1:3" x14ac:dyDescent="0.25">
      <c r="A160" s="4" t="s">
        <v>139</v>
      </c>
      <c r="B160" s="20" t="e">
        <f t="shared" ca="1" si="32"/>
        <v>#NAME?</v>
      </c>
      <c r="C160" s="20" t="e">
        <f t="shared" ca="1" si="33"/>
        <v>#NAME?</v>
      </c>
    </row>
    <row r="161" spans="1:3" x14ac:dyDescent="0.25">
      <c r="A161" s="6" t="s">
        <v>114</v>
      </c>
      <c r="B161" s="20" t="e">
        <f t="shared" ca="1" si="32"/>
        <v>#NAME?</v>
      </c>
      <c r="C161" s="20" t="e">
        <f t="shared" ca="1" si="33"/>
        <v>#NAME?</v>
      </c>
    </row>
    <row r="162" spans="1:3" x14ac:dyDescent="0.25">
      <c r="A162" s="6" t="s">
        <v>88</v>
      </c>
      <c r="B162" s="20" t="e">
        <f t="shared" ca="1" si="32"/>
        <v>#NAME?</v>
      </c>
      <c r="C162" s="20" t="e">
        <f t="shared" ca="1" si="33"/>
        <v>#NAME?</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35"/>
  <sheetViews>
    <sheetView topLeftCell="A36" workbookViewId="0">
      <selection activeCell="B36" sqref="B36"/>
    </sheetView>
  </sheetViews>
  <sheetFormatPr baseColWidth="10" defaultColWidth="11.42578125" defaultRowHeight="15" x14ac:dyDescent="0.25"/>
  <cols>
    <col min="1" max="1" width="18.5703125" bestFit="1" customWidth="1"/>
    <col min="2" max="2" width="47.5703125" bestFit="1" customWidth="1"/>
    <col min="3" max="3" width="48.5703125" bestFit="1" customWidth="1"/>
  </cols>
  <sheetData>
    <row r="3" spans="1:3" ht="15.75" thickBot="1" x14ac:dyDescent="0.3"/>
    <row r="4" spans="1:3" ht="15.75" thickBot="1" x14ac:dyDescent="0.3">
      <c r="A4" s="46" t="s">
        <v>194</v>
      </c>
      <c r="B4" s="40"/>
    </row>
    <row r="5" spans="1:3" ht="24.75" customHeight="1" x14ac:dyDescent="0.25"/>
    <row r="6" spans="1:3" x14ac:dyDescent="0.25">
      <c r="A6" s="18" t="s">
        <v>48</v>
      </c>
      <c r="B6" s="18" t="s">
        <v>35</v>
      </c>
      <c r="C6" s="18" t="s">
        <v>36</v>
      </c>
    </row>
    <row r="7" spans="1:3" x14ac:dyDescent="0.25">
      <c r="A7" s="4" t="s">
        <v>135</v>
      </c>
      <c r="B7" s="20" t="e">
        <f ca="1">'prep-Cuadro10'!B134</f>
        <v>#NAME?</v>
      </c>
      <c r="C7" s="20" t="e">
        <f ca="1">'prep-Cuadro10'!C134</f>
        <v>#NAME?</v>
      </c>
    </row>
    <row r="8" spans="1:3" x14ac:dyDescent="0.25">
      <c r="A8" s="4" t="s">
        <v>103</v>
      </c>
      <c r="B8" s="20" t="e">
        <f ca="1">'prep-Cuadro10'!B135</f>
        <v>#NAME?</v>
      </c>
      <c r="C8" s="20" t="e">
        <f ca="1">'prep-Cuadro10'!C135</f>
        <v>#NAME?</v>
      </c>
    </row>
    <row r="9" spans="1:3" x14ac:dyDescent="0.25">
      <c r="A9" s="4" t="s">
        <v>94</v>
      </c>
      <c r="B9" s="20" t="e">
        <f ca="1">'prep-Cuadro10'!B136</f>
        <v>#NAME?</v>
      </c>
      <c r="C9" s="20" t="e">
        <f ca="1">'prep-Cuadro10'!C136</f>
        <v>#NAME?</v>
      </c>
    </row>
    <row r="10" spans="1:3" x14ac:dyDescent="0.25">
      <c r="A10" s="4" t="s">
        <v>138</v>
      </c>
      <c r="B10" s="20" t="e">
        <f ca="1">'prep-Cuadro10'!B137</f>
        <v>#NAME?</v>
      </c>
      <c r="C10" s="20" t="e">
        <f ca="1">'prep-Cuadro10'!C137</f>
        <v>#NAME?</v>
      </c>
    </row>
    <row r="11" spans="1:3" x14ac:dyDescent="0.25">
      <c r="A11" s="4" t="s">
        <v>89</v>
      </c>
      <c r="B11" s="20" t="e">
        <f ca="1">'prep-Cuadro10'!B138</f>
        <v>#NAME?</v>
      </c>
      <c r="C11" s="20" t="e">
        <f ca="1">'prep-Cuadro10'!C138</f>
        <v>#NAME?</v>
      </c>
    </row>
    <row r="12" spans="1:3" x14ac:dyDescent="0.25">
      <c r="A12" s="4" t="s">
        <v>134</v>
      </c>
      <c r="B12" s="20" t="e">
        <f ca="1">'prep-Cuadro10'!B139</f>
        <v>#NAME?</v>
      </c>
      <c r="C12" s="20" t="e">
        <f ca="1">'prep-Cuadro10'!C139</f>
        <v>#NAME?</v>
      </c>
    </row>
    <row r="13" spans="1:3" x14ac:dyDescent="0.25">
      <c r="A13" s="4" t="s">
        <v>99</v>
      </c>
      <c r="B13" s="20" t="e">
        <f ca="1">'prep-Cuadro10'!B140</f>
        <v>#NAME?</v>
      </c>
      <c r="C13" s="20" t="e">
        <f ca="1">'prep-Cuadro10'!C140</f>
        <v>#NAME?</v>
      </c>
    </row>
    <row r="14" spans="1:3" x14ac:dyDescent="0.25">
      <c r="A14" s="4" t="s">
        <v>105</v>
      </c>
      <c r="B14" s="20" t="e">
        <f ca="1">'prep-Cuadro10'!B141</f>
        <v>#NAME?</v>
      </c>
      <c r="C14" s="20" t="e">
        <f ca="1">'prep-Cuadro10'!C141</f>
        <v>#NAME?</v>
      </c>
    </row>
    <row r="15" spans="1:3" x14ac:dyDescent="0.25">
      <c r="A15" s="4" t="s">
        <v>106</v>
      </c>
      <c r="B15" s="20" t="e">
        <f ca="1">'prep-Cuadro10'!B142</f>
        <v>#NAME?</v>
      </c>
      <c r="C15" s="20" t="e">
        <f ca="1">'prep-Cuadro10'!C142</f>
        <v>#NAME?</v>
      </c>
    </row>
    <row r="16" spans="1:3" x14ac:dyDescent="0.25">
      <c r="A16" s="4" t="s">
        <v>91</v>
      </c>
      <c r="B16" s="20" t="e">
        <f ca="1">'prep-Cuadro10'!B143</f>
        <v>#NAME?</v>
      </c>
      <c r="C16" s="20" t="e">
        <f ca="1">'prep-Cuadro10'!C143</f>
        <v>#NAME?</v>
      </c>
    </row>
    <row r="17" spans="1:3" x14ac:dyDescent="0.25">
      <c r="A17" s="4" t="s">
        <v>80</v>
      </c>
      <c r="B17" s="20" t="e">
        <f ca="1">'prep-Cuadro10'!B144</f>
        <v>#NAME?</v>
      </c>
      <c r="C17" s="20" t="e">
        <f ca="1">'prep-Cuadro10'!C144</f>
        <v>#NAME?</v>
      </c>
    </row>
    <row r="18" spans="1:3" x14ac:dyDescent="0.25">
      <c r="A18" s="4" t="s">
        <v>93</v>
      </c>
      <c r="B18" s="20" t="e">
        <f ca="1">'prep-Cuadro10'!B145</f>
        <v>#NAME?</v>
      </c>
      <c r="C18" s="20" t="e">
        <f ca="1">'prep-Cuadro10'!C145</f>
        <v>#NAME?</v>
      </c>
    </row>
    <row r="19" spans="1:3" x14ac:dyDescent="0.25">
      <c r="A19" s="4" t="s">
        <v>107</v>
      </c>
      <c r="B19" s="20" t="e">
        <f ca="1">'prep-Cuadro10'!B146</f>
        <v>#NAME?</v>
      </c>
      <c r="C19" s="20" t="e">
        <f ca="1">'prep-Cuadro10'!C146</f>
        <v>#NAME?</v>
      </c>
    </row>
    <row r="20" spans="1:3" x14ac:dyDescent="0.25">
      <c r="A20" s="4" t="s">
        <v>108</v>
      </c>
      <c r="B20" s="20" t="e">
        <f ca="1">'prep-Cuadro10'!B147</f>
        <v>#NAME?</v>
      </c>
      <c r="C20" s="20" t="e">
        <f ca="1">'prep-Cuadro10'!C147</f>
        <v>#NAME?</v>
      </c>
    </row>
    <row r="21" spans="1:3" x14ac:dyDescent="0.25">
      <c r="A21" s="4" t="s">
        <v>136</v>
      </c>
      <c r="B21" s="20" t="e">
        <f ca="1">'prep-Cuadro10'!B148</f>
        <v>#NAME?</v>
      </c>
      <c r="C21" s="20" t="e">
        <f ca="1">'prep-Cuadro10'!C148</f>
        <v>#NAME?</v>
      </c>
    </row>
    <row r="22" spans="1:3" x14ac:dyDescent="0.25">
      <c r="A22" s="4" t="s">
        <v>137</v>
      </c>
      <c r="B22" s="20" t="e">
        <f ca="1">'prep-Cuadro10'!B149</f>
        <v>#NAME?</v>
      </c>
      <c r="C22" s="20" t="e">
        <f ca="1">'prep-Cuadro10'!C149</f>
        <v>#NAME?</v>
      </c>
    </row>
    <row r="23" spans="1:3" x14ac:dyDescent="0.25">
      <c r="A23" s="4" t="s">
        <v>100</v>
      </c>
      <c r="B23" s="20" t="e">
        <f ca="1">'prep-Cuadro10'!B150</f>
        <v>#NAME?</v>
      </c>
      <c r="C23" s="20" t="e">
        <f ca="1">'prep-Cuadro10'!C150</f>
        <v>#NAME?</v>
      </c>
    </row>
    <row r="24" spans="1:3" x14ac:dyDescent="0.25">
      <c r="A24" s="4" t="s">
        <v>97</v>
      </c>
      <c r="B24" s="20" t="e">
        <f ca="1">'prep-Cuadro10'!B151</f>
        <v>#NAME?</v>
      </c>
      <c r="C24" s="20" t="e">
        <f ca="1">'prep-Cuadro10'!C151</f>
        <v>#NAME?</v>
      </c>
    </row>
    <row r="25" spans="1:3" x14ac:dyDescent="0.25">
      <c r="A25" s="4" t="s">
        <v>90</v>
      </c>
      <c r="B25" s="20" t="e">
        <f ca="1">'prep-Cuadro10'!B152</f>
        <v>#NAME?</v>
      </c>
      <c r="C25" s="20" t="e">
        <f ca="1">'prep-Cuadro10'!C152</f>
        <v>#NAME?</v>
      </c>
    </row>
    <row r="26" spans="1:3" x14ac:dyDescent="0.25">
      <c r="A26" s="4" t="s">
        <v>98</v>
      </c>
      <c r="B26" s="20" t="e">
        <f ca="1">'prep-Cuadro10'!B153</f>
        <v>#NAME?</v>
      </c>
      <c r="C26" s="20" t="e">
        <f ca="1">'prep-Cuadro10'!C153</f>
        <v>#NAME?</v>
      </c>
    </row>
    <row r="27" spans="1:3" x14ac:dyDescent="0.25">
      <c r="A27" s="4" t="s">
        <v>81</v>
      </c>
      <c r="B27" s="20" t="e">
        <f ca="1">'prep-Cuadro10'!B154</f>
        <v>#NAME?</v>
      </c>
      <c r="C27" s="20" t="e">
        <f ca="1">'prep-Cuadro10'!C154</f>
        <v>#NAME?</v>
      </c>
    </row>
    <row r="28" spans="1:3" x14ac:dyDescent="0.25">
      <c r="A28" s="4" t="s">
        <v>109</v>
      </c>
      <c r="B28" s="20" t="e">
        <f ca="1">'prep-Cuadro10'!B155</f>
        <v>#NAME?</v>
      </c>
      <c r="C28" s="20" t="e">
        <f ca="1">'prep-Cuadro10'!C155</f>
        <v>#NAME?</v>
      </c>
    </row>
    <row r="29" spans="1:3" x14ac:dyDescent="0.25">
      <c r="A29" s="4" t="s">
        <v>110</v>
      </c>
      <c r="B29" s="20" t="e">
        <f ca="1">'prep-Cuadro10'!B156</f>
        <v>#NAME?</v>
      </c>
      <c r="C29" s="20" t="e">
        <f ca="1">'prep-Cuadro10'!C156</f>
        <v>#NAME?</v>
      </c>
    </row>
    <row r="30" spans="1:3" x14ac:dyDescent="0.25">
      <c r="A30" s="4" t="s">
        <v>82</v>
      </c>
      <c r="B30" s="20" t="e">
        <f ca="1">'prep-Cuadro10'!B157</f>
        <v>#NAME?</v>
      </c>
      <c r="C30" s="20" t="e">
        <f ca="1">'prep-Cuadro10'!C157</f>
        <v>#NAME?</v>
      </c>
    </row>
    <row r="31" spans="1:3" x14ac:dyDescent="0.25">
      <c r="A31" s="4" t="s">
        <v>111</v>
      </c>
      <c r="B31" s="20" t="e">
        <f ca="1">'prep-Cuadro10'!B158</f>
        <v>#NAME?</v>
      </c>
      <c r="C31" s="20" t="e">
        <f ca="1">'prep-Cuadro10'!C158</f>
        <v>#NAME?</v>
      </c>
    </row>
    <row r="32" spans="1:3" x14ac:dyDescent="0.25">
      <c r="A32" s="4" t="s">
        <v>112</v>
      </c>
      <c r="B32" s="20" t="e">
        <f ca="1">'prep-Cuadro10'!B159</f>
        <v>#NAME?</v>
      </c>
      <c r="C32" s="20" t="e">
        <f ca="1">'prep-Cuadro10'!C159</f>
        <v>#NAME?</v>
      </c>
    </row>
    <row r="33" spans="1:3" x14ac:dyDescent="0.25">
      <c r="A33" s="4" t="s">
        <v>139</v>
      </c>
      <c r="B33" s="20" t="e">
        <f ca="1">'prep-Cuadro10'!B160</f>
        <v>#NAME?</v>
      </c>
      <c r="C33" s="20" t="e">
        <f ca="1">'prep-Cuadro10'!C160</f>
        <v>#NAME?</v>
      </c>
    </row>
    <row r="34" spans="1:3" x14ac:dyDescent="0.25">
      <c r="A34" s="6" t="s">
        <v>114</v>
      </c>
      <c r="B34" s="20" t="e">
        <f ca="1">'prep-Cuadro10'!B161</f>
        <v>#NAME?</v>
      </c>
      <c r="C34" s="20" t="e">
        <f ca="1">'prep-Cuadro10'!C161</f>
        <v>#NAME?</v>
      </c>
    </row>
    <row r="35" spans="1:3" x14ac:dyDescent="0.25">
      <c r="A35" s="6" t="s">
        <v>88</v>
      </c>
      <c r="B35" s="20" t="e">
        <f ca="1">'prep-Cuadro10'!B162</f>
        <v>#NAME?</v>
      </c>
      <c r="C35" s="20" t="e">
        <f ca="1">'prep-Cuadro10'!C162</f>
        <v>#NAME?</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5"/>
  <sheetViews>
    <sheetView workbookViewId="0">
      <selection activeCell="B5" sqref="B5:M6"/>
    </sheetView>
  </sheetViews>
  <sheetFormatPr baseColWidth="10" defaultColWidth="11.42578125" defaultRowHeight="15" x14ac:dyDescent="0.25"/>
  <cols>
    <col min="1" max="1" width="18.5703125" bestFit="1" customWidth="1"/>
  </cols>
  <sheetData>
    <row r="2" spans="1:13" ht="15.75" thickBot="1" x14ac:dyDescent="0.3"/>
    <row r="3" spans="1:13" ht="15.75" thickBot="1" x14ac:dyDescent="0.3">
      <c r="A3" s="46" t="s">
        <v>64</v>
      </c>
      <c r="B3" s="33"/>
      <c r="C3" s="40"/>
      <c r="I3" s="34"/>
    </row>
    <row r="4" spans="1:13" x14ac:dyDescent="0.25">
      <c r="A4" s="8"/>
      <c r="B4" s="33"/>
    </row>
    <row r="5" spans="1:13" x14ac:dyDescent="0.25">
      <c r="A5" s="261" t="s">
        <v>0</v>
      </c>
      <c r="B5" s="263" t="s">
        <v>65</v>
      </c>
      <c r="C5" s="264"/>
      <c r="D5" s="264"/>
      <c r="E5" s="264"/>
      <c r="F5" s="264"/>
      <c r="G5" s="265"/>
      <c r="H5" s="262" t="s">
        <v>66</v>
      </c>
      <c r="I5" s="262"/>
      <c r="J5" s="262"/>
      <c r="K5" s="262"/>
      <c r="L5" s="262"/>
      <c r="M5" s="262"/>
    </row>
    <row r="6" spans="1:13" x14ac:dyDescent="0.25">
      <c r="A6" s="261"/>
      <c r="B6" s="119" t="s">
        <v>67</v>
      </c>
      <c r="C6" s="119" t="s">
        <v>68</v>
      </c>
      <c r="D6" s="119" t="s">
        <v>69</v>
      </c>
      <c r="E6" s="119" t="s">
        <v>70</v>
      </c>
      <c r="F6" s="120" t="s">
        <v>71</v>
      </c>
      <c r="G6" s="119" t="s">
        <v>74</v>
      </c>
      <c r="H6" s="119" t="s">
        <v>67</v>
      </c>
      <c r="I6" s="119" t="s">
        <v>72</v>
      </c>
      <c r="J6" s="119" t="s">
        <v>69</v>
      </c>
      <c r="K6" s="119" t="s">
        <v>70</v>
      </c>
      <c r="L6" s="119" t="s">
        <v>73</v>
      </c>
      <c r="M6" s="119" t="s">
        <v>74</v>
      </c>
    </row>
    <row r="7" spans="1:13" x14ac:dyDescent="0.25">
      <c r="A7" s="4" t="s">
        <v>135</v>
      </c>
      <c r="B7" s="35">
        <f>'[1]prep-Cuadro30'!B3</f>
        <v>24014</v>
      </c>
      <c r="C7" s="35">
        <f>'[1]prep-Cuadro30'!C3</f>
        <v>0</v>
      </c>
      <c r="D7" s="35">
        <f>'[1]prep-Cuadro30'!D3</f>
        <v>6668</v>
      </c>
      <c r="E7" s="35">
        <f>'[1]prep-Cuadro30'!E3</f>
        <v>0</v>
      </c>
      <c r="F7" s="35">
        <f>'[1]prep-Cuadro30'!F3</f>
        <v>201</v>
      </c>
      <c r="G7" s="35">
        <f>'[1]prep-Cuadro30'!G3</f>
        <v>1</v>
      </c>
      <c r="H7" s="35">
        <f>'[1]prep-Cuadro30'!J3</f>
        <v>1229</v>
      </c>
      <c r="I7" s="35">
        <f>'[1]prep-Cuadro30'!K3</f>
        <v>0</v>
      </c>
      <c r="J7" s="35">
        <f>'[1]prep-Cuadro30'!L3</f>
        <v>6042</v>
      </c>
      <c r="K7" s="35">
        <f>'[1]prep-Cuadro30'!M3</f>
        <v>0</v>
      </c>
      <c r="L7" s="35">
        <f>'[1]prep-Cuadro30'!N3</f>
        <v>581</v>
      </c>
      <c r="M7" s="35">
        <f>'[1]prep-Cuadro30'!O3</f>
        <v>0</v>
      </c>
    </row>
    <row r="8" spans="1:13" x14ac:dyDescent="0.25">
      <c r="A8" s="4" t="s">
        <v>103</v>
      </c>
      <c r="B8" s="35">
        <f>'[1]prep-Cuadro30'!B4</f>
        <v>0</v>
      </c>
      <c r="C8" s="35">
        <f>'[1]prep-Cuadro30'!C4</f>
        <v>0</v>
      </c>
      <c r="D8" s="35">
        <f>'[1]prep-Cuadro30'!D4</f>
        <v>0</v>
      </c>
      <c r="E8" s="35">
        <f>'[1]prep-Cuadro30'!E4</f>
        <v>0</v>
      </c>
      <c r="F8" s="35">
        <f>'[1]prep-Cuadro30'!F4</f>
        <v>0</v>
      </c>
      <c r="G8" s="35">
        <f>'[1]prep-Cuadro30'!G4</f>
        <v>0</v>
      </c>
      <c r="H8" s="35">
        <f>'[1]prep-Cuadro30'!J4</f>
        <v>0</v>
      </c>
      <c r="I8" s="35">
        <f>'[1]prep-Cuadro30'!K4</f>
        <v>0</v>
      </c>
      <c r="J8" s="35">
        <f>'[1]prep-Cuadro30'!L4</f>
        <v>0</v>
      </c>
      <c r="K8" s="35">
        <f>'[1]prep-Cuadro30'!M4</f>
        <v>0</v>
      </c>
      <c r="L8" s="35">
        <f>'[1]prep-Cuadro30'!N4</f>
        <v>0</v>
      </c>
      <c r="M8" s="35">
        <f>'[1]prep-Cuadro30'!O4</f>
        <v>0</v>
      </c>
    </row>
    <row r="9" spans="1:13" x14ac:dyDescent="0.25">
      <c r="A9" s="4" t="s">
        <v>94</v>
      </c>
      <c r="B9" s="35">
        <f>'[1]prep-Cuadro30'!B5</f>
        <v>2409556</v>
      </c>
      <c r="C9" s="35">
        <f>'[1]prep-Cuadro30'!C5</f>
        <v>0</v>
      </c>
      <c r="D9" s="35">
        <f>'[1]prep-Cuadro30'!D5</f>
        <v>70308</v>
      </c>
      <c r="E9" s="35">
        <f>'[1]prep-Cuadro30'!E5</f>
        <v>0</v>
      </c>
      <c r="F9" s="35">
        <f>'[1]prep-Cuadro30'!F5</f>
        <v>741</v>
      </c>
      <c r="G9" s="35">
        <f>'[1]prep-Cuadro30'!G5</f>
        <v>401</v>
      </c>
      <c r="H9" s="35">
        <f>'[1]prep-Cuadro30'!J5</f>
        <v>7661</v>
      </c>
      <c r="I9" s="35">
        <f>'[1]prep-Cuadro30'!K5</f>
        <v>0</v>
      </c>
      <c r="J9" s="35">
        <f>'[1]prep-Cuadro30'!L5</f>
        <v>47308</v>
      </c>
      <c r="K9" s="35">
        <f>'[1]prep-Cuadro30'!M5</f>
        <v>0</v>
      </c>
      <c r="L9" s="35">
        <f>'[1]prep-Cuadro30'!N5</f>
        <v>344</v>
      </c>
      <c r="M9" s="35">
        <f>'[1]prep-Cuadro30'!O5</f>
        <v>8</v>
      </c>
    </row>
    <row r="10" spans="1:13" x14ac:dyDescent="0.25">
      <c r="A10" s="4" t="s">
        <v>138</v>
      </c>
      <c r="B10" s="35">
        <f>'[1]prep-Cuadro30'!B6</f>
        <v>0</v>
      </c>
      <c r="C10" s="35">
        <f>'[1]prep-Cuadro30'!C6</f>
        <v>0</v>
      </c>
      <c r="D10" s="35">
        <f>'[1]prep-Cuadro30'!D6</f>
        <v>0</v>
      </c>
      <c r="E10" s="35">
        <f>'[1]prep-Cuadro30'!E6</f>
        <v>0</v>
      </c>
      <c r="F10" s="35">
        <f>'[1]prep-Cuadro30'!F6</f>
        <v>0</v>
      </c>
      <c r="G10" s="35">
        <f>'[1]prep-Cuadro30'!G6</f>
        <v>0</v>
      </c>
      <c r="H10" s="35">
        <f>'[1]prep-Cuadro30'!J6</f>
        <v>0</v>
      </c>
      <c r="I10" s="35">
        <f>'[1]prep-Cuadro30'!K6</f>
        <v>0</v>
      </c>
      <c r="J10" s="35">
        <f>'[1]prep-Cuadro30'!L6</f>
        <v>0</v>
      </c>
      <c r="K10" s="35">
        <f>'[1]prep-Cuadro30'!M6</f>
        <v>0</v>
      </c>
      <c r="L10" s="35">
        <f>'[1]prep-Cuadro30'!N6</f>
        <v>0</v>
      </c>
      <c r="M10" s="35">
        <f>'[1]prep-Cuadro30'!O6</f>
        <v>128</v>
      </c>
    </row>
    <row r="11" spans="1:13" x14ac:dyDescent="0.25">
      <c r="A11" s="4" t="s">
        <v>89</v>
      </c>
      <c r="B11" s="35">
        <f>'[1]prep-Cuadro30'!B7</f>
        <v>2850441.0828218982</v>
      </c>
      <c r="C11" s="35">
        <f>'[1]prep-Cuadro30'!C7</f>
        <v>0</v>
      </c>
      <c r="D11" s="35">
        <f>'[1]prep-Cuadro30'!D7</f>
        <v>439243.6865161403</v>
      </c>
      <c r="E11" s="35">
        <f>'[1]prep-Cuadro30'!E7</f>
        <v>0</v>
      </c>
      <c r="F11" s="35">
        <f>'[1]prep-Cuadro30'!F7</f>
        <v>1742315.5317970379</v>
      </c>
      <c r="G11" s="35">
        <f>'[1]prep-Cuadro30'!G7</f>
        <v>0</v>
      </c>
      <c r="H11" s="35">
        <f>'[1]prep-Cuadro30'!J7</f>
        <v>0</v>
      </c>
      <c r="I11" s="35">
        <f>'[1]prep-Cuadro30'!K7</f>
        <v>0</v>
      </c>
      <c r="J11" s="35">
        <f>'[1]prep-Cuadro30'!L7</f>
        <v>21060</v>
      </c>
      <c r="K11" s="35">
        <f>'[1]prep-Cuadro30'!M7</f>
        <v>0</v>
      </c>
      <c r="L11" s="35">
        <f>'[1]prep-Cuadro30'!N7</f>
        <v>0</v>
      </c>
      <c r="M11" s="35">
        <f>'[1]prep-Cuadro30'!O7</f>
        <v>1534</v>
      </c>
    </row>
    <row r="12" spans="1:13" x14ac:dyDescent="0.25">
      <c r="A12" s="4" t="s">
        <v>134</v>
      </c>
      <c r="B12" s="35">
        <f>'[1]prep-Cuadro30'!B8</f>
        <v>647364</v>
      </c>
      <c r="C12" s="35">
        <f>'[1]prep-Cuadro30'!C8</f>
        <v>0</v>
      </c>
      <c r="D12" s="35">
        <f>'[1]prep-Cuadro30'!D8</f>
        <v>15456</v>
      </c>
      <c r="E12" s="35">
        <f>'[1]prep-Cuadro30'!E8</f>
        <v>1</v>
      </c>
      <c r="F12" s="35">
        <f>'[1]prep-Cuadro30'!F8</f>
        <v>1276</v>
      </c>
      <c r="G12" s="35">
        <f>'[1]prep-Cuadro30'!G8</f>
        <v>25</v>
      </c>
      <c r="H12" s="35">
        <f>'[1]prep-Cuadro30'!J8</f>
        <v>4515</v>
      </c>
      <c r="I12" s="35">
        <f>'[1]prep-Cuadro30'!K8</f>
        <v>0</v>
      </c>
      <c r="J12" s="35">
        <f>'[1]prep-Cuadro30'!L8</f>
        <v>6024</v>
      </c>
      <c r="K12" s="35">
        <f>'[1]prep-Cuadro30'!M8</f>
        <v>0</v>
      </c>
      <c r="L12" s="35">
        <f>'[1]prep-Cuadro30'!N8</f>
        <v>66</v>
      </c>
      <c r="M12" s="35">
        <f>'[1]prep-Cuadro30'!O8</f>
        <v>0</v>
      </c>
    </row>
    <row r="13" spans="1:13" x14ac:dyDescent="0.25">
      <c r="A13" s="4" t="s">
        <v>99</v>
      </c>
      <c r="B13" s="35">
        <f>'[1]prep-Cuadro30'!B9</f>
        <v>1583210</v>
      </c>
      <c r="C13" s="35">
        <f>'[1]prep-Cuadro30'!C9</f>
        <v>0</v>
      </c>
      <c r="D13" s="35">
        <f>'[1]prep-Cuadro30'!D9</f>
        <v>0</v>
      </c>
      <c r="E13" s="35">
        <f>'[1]prep-Cuadro30'!E9</f>
        <v>0</v>
      </c>
      <c r="F13" s="35">
        <f>'[1]prep-Cuadro30'!F9</f>
        <v>0</v>
      </c>
      <c r="G13" s="35">
        <f>'[1]prep-Cuadro30'!G9</f>
        <v>0</v>
      </c>
      <c r="H13" s="35">
        <f>'[1]prep-Cuadro30'!J9</f>
        <v>34130</v>
      </c>
      <c r="I13" s="35">
        <f>'[1]prep-Cuadro30'!K9</f>
        <v>0</v>
      </c>
      <c r="J13" s="35">
        <f>'[1]prep-Cuadro30'!L9</f>
        <v>3820</v>
      </c>
      <c r="K13" s="35">
        <f>'[1]prep-Cuadro30'!M9</f>
        <v>0</v>
      </c>
      <c r="L13" s="35">
        <f>'[1]prep-Cuadro30'!N9</f>
        <v>848</v>
      </c>
      <c r="M13" s="35">
        <f>'[1]prep-Cuadro30'!O9</f>
        <v>671</v>
      </c>
    </row>
    <row r="14" spans="1:13" x14ac:dyDescent="0.25">
      <c r="A14" s="4" t="s">
        <v>105</v>
      </c>
      <c r="B14" s="35">
        <f>'[1]prep-Cuadro30'!B10</f>
        <v>4578059</v>
      </c>
      <c r="C14" s="35">
        <f>'[1]prep-Cuadro30'!C10</f>
        <v>0</v>
      </c>
      <c r="D14" s="35">
        <f>'[1]prep-Cuadro30'!D10</f>
        <v>18443</v>
      </c>
      <c r="E14" s="35">
        <f>'[1]prep-Cuadro30'!E10</f>
        <v>13789</v>
      </c>
      <c r="F14" s="35">
        <f>'[1]prep-Cuadro30'!F10</f>
        <v>42</v>
      </c>
      <c r="G14" s="35">
        <f>'[1]prep-Cuadro30'!G10</f>
        <v>0</v>
      </c>
      <c r="H14" s="35">
        <f>'[1]prep-Cuadro30'!J10</f>
        <v>88621</v>
      </c>
      <c r="I14" s="35">
        <f>'[1]prep-Cuadro30'!K10</f>
        <v>0</v>
      </c>
      <c r="J14" s="35">
        <f>'[1]prep-Cuadro30'!L10</f>
        <v>53737</v>
      </c>
      <c r="K14" s="35">
        <f>'[1]prep-Cuadro30'!M10</f>
        <v>16945</v>
      </c>
      <c r="L14" s="35">
        <f>'[1]prep-Cuadro30'!N10</f>
        <v>574</v>
      </c>
      <c r="M14" s="35">
        <f>'[1]prep-Cuadro30'!O10</f>
        <v>702</v>
      </c>
    </row>
    <row r="15" spans="1:13" x14ac:dyDescent="0.25">
      <c r="A15" s="4" t="s">
        <v>106</v>
      </c>
      <c r="B15" s="35">
        <f>'[1]prep-Cuadro30'!B11</f>
        <v>0</v>
      </c>
      <c r="C15" s="35">
        <f>'[1]prep-Cuadro30'!C11</f>
        <v>0</v>
      </c>
      <c r="D15" s="35">
        <f>'[1]prep-Cuadro30'!D11</f>
        <v>0</v>
      </c>
      <c r="E15" s="35">
        <f>'[1]prep-Cuadro30'!E11</f>
        <v>0</v>
      </c>
      <c r="F15" s="35">
        <f>'[1]prep-Cuadro30'!F11</f>
        <v>0</v>
      </c>
      <c r="G15" s="35">
        <f>'[1]prep-Cuadro30'!G11</f>
        <v>0</v>
      </c>
      <c r="H15" s="35">
        <f>'[1]prep-Cuadro30'!J11</f>
        <v>0</v>
      </c>
      <c r="I15" s="35">
        <f>'[1]prep-Cuadro30'!K11</f>
        <v>0</v>
      </c>
      <c r="J15" s="35">
        <f>'[1]prep-Cuadro30'!L11</f>
        <v>0</v>
      </c>
      <c r="K15" s="35">
        <f>'[1]prep-Cuadro30'!M11</f>
        <v>0</v>
      </c>
      <c r="L15" s="35">
        <f>'[1]prep-Cuadro30'!N11</f>
        <v>0</v>
      </c>
      <c r="M15" s="35">
        <f>'[1]prep-Cuadro30'!O11</f>
        <v>0</v>
      </c>
    </row>
    <row r="16" spans="1:13" x14ac:dyDescent="0.25">
      <c r="A16" s="4" t="s">
        <v>91</v>
      </c>
      <c r="B16" s="35">
        <f>'[1]prep-Cuadro30'!B12</f>
        <v>0</v>
      </c>
      <c r="C16" s="35">
        <f>'[1]prep-Cuadro30'!C12</f>
        <v>0</v>
      </c>
      <c r="D16" s="35">
        <f>'[1]prep-Cuadro30'!D12</f>
        <v>0</v>
      </c>
      <c r="E16" s="35">
        <f>'[1]prep-Cuadro30'!E12</f>
        <v>0</v>
      </c>
      <c r="F16" s="35">
        <f>'[1]prep-Cuadro30'!F12</f>
        <v>0</v>
      </c>
      <c r="G16" s="35">
        <f>'[1]prep-Cuadro30'!G12</f>
        <v>0</v>
      </c>
      <c r="H16" s="35">
        <f>'[1]prep-Cuadro30'!J12</f>
        <v>0</v>
      </c>
      <c r="I16" s="35">
        <f>'[1]prep-Cuadro30'!K12</f>
        <v>0</v>
      </c>
      <c r="J16" s="35">
        <f>'[1]prep-Cuadro30'!L12</f>
        <v>0</v>
      </c>
      <c r="K16" s="35">
        <f>'[1]prep-Cuadro30'!M12</f>
        <v>0</v>
      </c>
      <c r="L16" s="35">
        <f>'[1]prep-Cuadro30'!N12</f>
        <v>0</v>
      </c>
      <c r="M16" s="35">
        <f>'[1]prep-Cuadro30'!O12</f>
        <v>0</v>
      </c>
    </row>
    <row r="17" spans="1:13" x14ac:dyDescent="0.25">
      <c r="A17" s="4" t="s">
        <v>80</v>
      </c>
      <c r="B17" s="35">
        <f>'[1]prep-Cuadro30'!B13</f>
        <v>0</v>
      </c>
      <c r="C17" s="35">
        <f>'[1]prep-Cuadro30'!C13</f>
        <v>0</v>
      </c>
      <c r="D17" s="35">
        <f>'[1]prep-Cuadro30'!D13</f>
        <v>0</v>
      </c>
      <c r="E17" s="35">
        <f>'[1]prep-Cuadro30'!E13</f>
        <v>0</v>
      </c>
      <c r="F17" s="35">
        <f>'[1]prep-Cuadro30'!F13</f>
        <v>0</v>
      </c>
      <c r="G17" s="35">
        <f>'[1]prep-Cuadro30'!G13</f>
        <v>0</v>
      </c>
      <c r="H17" s="35">
        <f>'[1]prep-Cuadro30'!J13</f>
        <v>0</v>
      </c>
      <c r="I17" s="35">
        <f>'[1]prep-Cuadro30'!K13</f>
        <v>0</v>
      </c>
      <c r="J17" s="35">
        <f>'[1]prep-Cuadro30'!L13</f>
        <v>5264</v>
      </c>
      <c r="K17" s="35">
        <f>'[1]prep-Cuadro30'!M13</f>
        <v>0</v>
      </c>
      <c r="L17" s="35">
        <f>'[1]prep-Cuadro30'!N13</f>
        <v>0</v>
      </c>
      <c r="M17" s="35">
        <f>'[1]prep-Cuadro30'!O13</f>
        <v>72</v>
      </c>
    </row>
    <row r="18" spans="1:13" x14ac:dyDescent="0.25">
      <c r="A18" s="4" t="s">
        <v>93</v>
      </c>
      <c r="B18" s="35">
        <f>'[1]prep-Cuadro30'!B14</f>
        <v>462731</v>
      </c>
      <c r="C18" s="35">
        <f>'[1]prep-Cuadro30'!C14</f>
        <v>0</v>
      </c>
      <c r="D18" s="35">
        <f>'[1]prep-Cuadro30'!D14</f>
        <v>0</v>
      </c>
      <c r="E18" s="35">
        <f>'[1]prep-Cuadro30'!E14</f>
        <v>0</v>
      </c>
      <c r="F18" s="35">
        <f>'[1]prep-Cuadro30'!F14</f>
        <v>0</v>
      </c>
      <c r="G18" s="35">
        <f>'[1]prep-Cuadro30'!G14</f>
        <v>0</v>
      </c>
      <c r="H18" s="35">
        <f>'[1]prep-Cuadro30'!J14</f>
        <v>0</v>
      </c>
      <c r="I18" s="35">
        <f>'[1]prep-Cuadro30'!K14</f>
        <v>0</v>
      </c>
      <c r="J18" s="35">
        <f>'[1]prep-Cuadro30'!L14</f>
        <v>1669</v>
      </c>
      <c r="K18" s="35">
        <f>'[1]prep-Cuadro30'!M14</f>
        <v>0</v>
      </c>
      <c r="L18" s="35">
        <f>'[1]prep-Cuadro30'!N14</f>
        <v>0</v>
      </c>
      <c r="M18" s="35">
        <f>'[1]prep-Cuadro30'!O14</f>
        <v>0</v>
      </c>
    </row>
    <row r="19" spans="1:13" x14ac:dyDescent="0.25">
      <c r="A19" s="4" t="s">
        <v>107</v>
      </c>
      <c r="B19" s="35">
        <f>'[1]prep-Cuadro30'!B15</f>
        <v>12397</v>
      </c>
      <c r="C19" s="35">
        <f>'[1]prep-Cuadro30'!C15</f>
        <v>0</v>
      </c>
      <c r="D19" s="35">
        <f>'[1]prep-Cuadro30'!D15</f>
        <v>4971</v>
      </c>
      <c r="E19" s="35">
        <f>'[1]prep-Cuadro30'!E15</f>
        <v>9052</v>
      </c>
      <c r="F19" s="35">
        <f>'[1]prep-Cuadro30'!F15</f>
        <v>62752</v>
      </c>
      <c r="G19" s="35">
        <f>'[1]prep-Cuadro30'!G15</f>
        <v>0</v>
      </c>
      <c r="H19" s="35">
        <f>'[1]prep-Cuadro30'!J15</f>
        <v>258</v>
      </c>
      <c r="I19" s="35">
        <f>'[1]prep-Cuadro30'!K15</f>
        <v>0</v>
      </c>
      <c r="J19" s="35">
        <f>'[1]prep-Cuadro30'!L15</f>
        <v>12664</v>
      </c>
      <c r="K19" s="35">
        <f>'[1]prep-Cuadro30'!M15</f>
        <v>17</v>
      </c>
      <c r="L19" s="35">
        <f>'[1]prep-Cuadro30'!N15</f>
        <v>2269</v>
      </c>
      <c r="M19" s="35">
        <f>'[1]prep-Cuadro30'!O15</f>
        <v>125</v>
      </c>
    </row>
    <row r="20" spans="1:13" x14ac:dyDescent="0.25">
      <c r="A20" s="4" t="s">
        <v>108</v>
      </c>
      <c r="B20" s="35">
        <f>'[1]prep-Cuadro30'!B16</f>
        <v>0</v>
      </c>
      <c r="C20" s="35">
        <f>'[1]prep-Cuadro30'!C16</f>
        <v>0</v>
      </c>
      <c r="D20" s="35">
        <f>'[1]prep-Cuadro30'!D16</f>
        <v>0</v>
      </c>
      <c r="E20" s="35">
        <f>'[1]prep-Cuadro30'!E16</f>
        <v>0</v>
      </c>
      <c r="F20" s="35">
        <f>'[1]prep-Cuadro30'!F16</f>
        <v>0</v>
      </c>
      <c r="G20" s="35">
        <f>'[1]prep-Cuadro30'!G16</f>
        <v>0</v>
      </c>
      <c r="H20" s="35">
        <f>'[1]prep-Cuadro30'!J16</f>
        <v>0</v>
      </c>
      <c r="I20" s="35">
        <f>'[1]prep-Cuadro30'!K16</f>
        <v>0</v>
      </c>
      <c r="J20" s="35">
        <f>'[1]prep-Cuadro30'!L16</f>
        <v>0</v>
      </c>
      <c r="K20" s="35">
        <f>'[1]prep-Cuadro30'!M16</f>
        <v>0</v>
      </c>
      <c r="L20" s="35">
        <f>'[1]prep-Cuadro30'!N16</f>
        <v>0</v>
      </c>
      <c r="M20" s="35">
        <f>'[1]prep-Cuadro30'!O16</f>
        <v>0</v>
      </c>
    </row>
    <row r="21" spans="1:13" x14ac:dyDescent="0.25">
      <c r="A21" s="4" t="s">
        <v>136</v>
      </c>
      <c r="B21" s="35">
        <f>'[1]prep-Cuadro30'!B17</f>
        <v>595277</v>
      </c>
      <c r="C21" s="35">
        <f>'[1]prep-Cuadro30'!C17</f>
        <v>0</v>
      </c>
      <c r="D21" s="35">
        <f>'[1]prep-Cuadro30'!D17</f>
        <v>14908</v>
      </c>
      <c r="E21" s="35">
        <f>'[1]prep-Cuadro30'!E17</f>
        <v>2</v>
      </c>
      <c r="F21" s="35">
        <f>'[1]prep-Cuadro30'!F17</f>
        <v>528</v>
      </c>
      <c r="G21" s="35">
        <f>'[1]prep-Cuadro30'!G17</f>
        <v>171</v>
      </c>
      <c r="H21" s="35">
        <f>'[1]prep-Cuadro30'!J17</f>
        <v>2681</v>
      </c>
      <c r="I21" s="35">
        <f>'[1]prep-Cuadro30'!K17</f>
        <v>0</v>
      </c>
      <c r="J21" s="35">
        <f>'[1]prep-Cuadro30'!L17</f>
        <v>12423</v>
      </c>
      <c r="K21" s="35">
        <f>'[1]prep-Cuadro30'!M17</f>
        <v>0</v>
      </c>
      <c r="L21" s="35">
        <f>'[1]prep-Cuadro30'!N17</f>
        <v>402</v>
      </c>
      <c r="M21" s="35">
        <f>'[1]prep-Cuadro30'!O17</f>
        <v>166</v>
      </c>
    </row>
    <row r="22" spans="1:13" x14ac:dyDescent="0.25">
      <c r="A22" s="4" t="s">
        <v>137</v>
      </c>
      <c r="B22" s="35">
        <f>'[1]prep-Cuadro30'!B18</f>
        <v>132720</v>
      </c>
      <c r="C22" s="35">
        <f>'[1]prep-Cuadro30'!C18</f>
        <v>0</v>
      </c>
      <c r="D22" s="35">
        <f>'[1]prep-Cuadro30'!D18</f>
        <v>3053</v>
      </c>
      <c r="E22" s="35">
        <f>'[1]prep-Cuadro30'!E18</f>
        <v>0</v>
      </c>
      <c r="F22" s="35">
        <f>'[1]prep-Cuadro30'!F18</f>
        <v>11</v>
      </c>
      <c r="G22" s="35">
        <f>'[1]prep-Cuadro30'!G18</f>
        <v>10</v>
      </c>
      <c r="H22" s="35">
        <f>'[1]prep-Cuadro30'!J18</f>
        <v>300</v>
      </c>
      <c r="I22" s="35">
        <f>'[1]prep-Cuadro30'!K18</f>
        <v>0</v>
      </c>
      <c r="J22" s="35">
        <f>'[1]prep-Cuadro30'!L18</f>
        <v>522</v>
      </c>
      <c r="K22" s="35">
        <f>'[1]prep-Cuadro30'!M18</f>
        <v>0</v>
      </c>
      <c r="L22" s="35">
        <f>'[1]prep-Cuadro30'!N18</f>
        <v>4</v>
      </c>
      <c r="M22" s="35">
        <f>'[1]prep-Cuadro30'!O18</f>
        <v>0</v>
      </c>
    </row>
    <row r="23" spans="1:13" x14ac:dyDescent="0.25">
      <c r="A23" s="4" t="s">
        <v>100</v>
      </c>
      <c r="B23" s="35">
        <f>'[1]prep-Cuadro30'!B19</f>
        <v>2220</v>
      </c>
      <c r="C23" s="35">
        <f>'[1]prep-Cuadro30'!C19</f>
        <v>0</v>
      </c>
      <c r="D23" s="35">
        <f>'[1]prep-Cuadro30'!D19</f>
        <v>755</v>
      </c>
      <c r="E23" s="35">
        <f>'[1]prep-Cuadro30'!E19</f>
        <v>0</v>
      </c>
      <c r="F23" s="35">
        <f>'[1]prep-Cuadro30'!F19</f>
        <v>0</v>
      </c>
      <c r="G23" s="35">
        <f>'[1]prep-Cuadro30'!G19</f>
        <v>0</v>
      </c>
      <c r="H23" s="35">
        <f>'[1]prep-Cuadro30'!J19</f>
        <v>0</v>
      </c>
      <c r="I23" s="35">
        <f>'[1]prep-Cuadro30'!K19</f>
        <v>0</v>
      </c>
      <c r="J23" s="35">
        <f>'[1]prep-Cuadro30'!L19</f>
        <v>1541</v>
      </c>
      <c r="K23" s="35">
        <f>'[1]prep-Cuadro30'!M19</f>
        <v>0</v>
      </c>
      <c r="L23" s="35">
        <f>'[1]prep-Cuadro30'!N19</f>
        <v>0</v>
      </c>
      <c r="M23" s="35">
        <f>'[1]prep-Cuadro30'!O19</f>
        <v>0</v>
      </c>
    </row>
    <row r="24" spans="1:13" x14ac:dyDescent="0.25">
      <c r="A24" s="4" t="s">
        <v>97</v>
      </c>
      <c r="B24" s="35">
        <f>'[1]prep-Cuadro30'!B20</f>
        <v>474792</v>
      </c>
      <c r="C24" s="35">
        <f>'[1]prep-Cuadro30'!C20</f>
        <v>0</v>
      </c>
      <c r="D24" s="35">
        <f>'[1]prep-Cuadro30'!D20</f>
        <v>0</v>
      </c>
      <c r="E24" s="35">
        <f>'[1]prep-Cuadro30'!E20</f>
        <v>0</v>
      </c>
      <c r="F24" s="35">
        <f>'[1]prep-Cuadro30'!F20</f>
        <v>0</v>
      </c>
      <c r="G24" s="35">
        <f>'[1]prep-Cuadro30'!G20</f>
        <v>0</v>
      </c>
      <c r="H24" s="35">
        <f>'[1]prep-Cuadro30'!J20</f>
        <v>5727</v>
      </c>
      <c r="I24" s="35">
        <f>'[1]prep-Cuadro30'!K20</f>
        <v>0</v>
      </c>
      <c r="J24" s="35">
        <f>'[1]prep-Cuadro30'!L20</f>
        <v>2106</v>
      </c>
      <c r="K24" s="35">
        <f>'[1]prep-Cuadro30'!M20</f>
        <v>0</v>
      </c>
      <c r="L24" s="35">
        <f>'[1]prep-Cuadro30'!N20</f>
        <v>0</v>
      </c>
      <c r="M24" s="35">
        <f>'[1]prep-Cuadro30'!O20</f>
        <v>60</v>
      </c>
    </row>
    <row r="25" spans="1:13" x14ac:dyDescent="0.25">
      <c r="A25" s="4" t="s">
        <v>90</v>
      </c>
      <c r="B25" s="35">
        <f>'[1]prep-Cuadro30'!B21</f>
        <v>150075</v>
      </c>
      <c r="C25" s="35">
        <f>'[1]prep-Cuadro30'!C21</f>
        <v>0</v>
      </c>
      <c r="D25" s="35">
        <f>'[1]prep-Cuadro30'!D21</f>
        <v>59620</v>
      </c>
      <c r="E25" s="35">
        <f>'[1]prep-Cuadro30'!E21</f>
        <v>0</v>
      </c>
      <c r="F25" s="35">
        <f>'[1]prep-Cuadro30'!F21</f>
        <v>311</v>
      </c>
      <c r="G25" s="35">
        <f>'[1]prep-Cuadro30'!G21</f>
        <v>3</v>
      </c>
      <c r="H25" s="35">
        <f>'[1]prep-Cuadro30'!J21</f>
        <v>885</v>
      </c>
      <c r="I25" s="35">
        <f>'[1]prep-Cuadro30'!K21</f>
        <v>0</v>
      </c>
      <c r="J25" s="35">
        <f>'[1]prep-Cuadro30'!L21</f>
        <v>2374</v>
      </c>
      <c r="K25" s="35">
        <f>'[1]prep-Cuadro30'!M21</f>
        <v>0</v>
      </c>
      <c r="L25" s="35">
        <f>'[1]prep-Cuadro30'!N21</f>
        <v>1</v>
      </c>
      <c r="M25" s="35">
        <f>'[1]prep-Cuadro30'!O21</f>
        <v>0</v>
      </c>
    </row>
    <row r="26" spans="1:13" x14ac:dyDescent="0.25">
      <c r="A26" s="4" t="s">
        <v>98</v>
      </c>
      <c r="B26" s="35">
        <f>'[1]prep-Cuadro30'!B22</f>
        <v>0</v>
      </c>
      <c r="C26" s="35">
        <f>'[1]prep-Cuadro30'!C22</f>
        <v>0</v>
      </c>
      <c r="D26" s="35">
        <f>'[1]prep-Cuadro30'!D22</f>
        <v>0</v>
      </c>
      <c r="E26" s="35">
        <f>'[1]prep-Cuadro30'!E22</f>
        <v>0</v>
      </c>
      <c r="F26" s="35">
        <f>'[1]prep-Cuadro30'!F22</f>
        <v>0</v>
      </c>
      <c r="G26" s="35">
        <f>'[1]prep-Cuadro30'!G22</f>
        <v>0</v>
      </c>
      <c r="H26" s="35">
        <f>'[1]prep-Cuadro30'!J22</f>
        <v>0</v>
      </c>
      <c r="I26" s="35">
        <f>'[1]prep-Cuadro30'!K22</f>
        <v>0</v>
      </c>
      <c r="J26" s="35">
        <f>'[1]prep-Cuadro30'!L22</f>
        <v>0</v>
      </c>
      <c r="K26" s="35">
        <f>'[1]prep-Cuadro30'!M22</f>
        <v>0</v>
      </c>
      <c r="L26" s="35">
        <f>'[1]prep-Cuadro30'!N22</f>
        <v>0</v>
      </c>
      <c r="M26" s="35">
        <f>'[1]prep-Cuadro30'!O22</f>
        <v>0</v>
      </c>
    </row>
    <row r="27" spans="1:13" x14ac:dyDescent="0.25">
      <c r="A27" s="6" t="s">
        <v>81</v>
      </c>
      <c r="B27" s="35">
        <f>'[1]prep-Cuadro30'!B23</f>
        <v>391987</v>
      </c>
      <c r="C27" s="35">
        <f>'[1]prep-Cuadro30'!C23</f>
        <v>0</v>
      </c>
      <c r="D27" s="35">
        <f>'[1]prep-Cuadro30'!D23</f>
        <v>5704</v>
      </c>
      <c r="E27" s="35">
        <f>'[1]prep-Cuadro30'!E23</f>
        <v>166</v>
      </c>
      <c r="F27" s="35">
        <f>'[1]prep-Cuadro30'!F23</f>
        <v>0</v>
      </c>
      <c r="G27" s="35">
        <f>'[1]prep-Cuadro30'!G23</f>
        <v>0</v>
      </c>
      <c r="H27" s="35">
        <f>'[1]prep-Cuadro30'!J23</f>
        <v>0</v>
      </c>
      <c r="I27" s="35">
        <f>'[1]prep-Cuadro30'!K23</f>
        <v>0</v>
      </c>
      <c r="J27" s="35">
        <f>'[1]prep-Cuadro30'!L23</f>
        <v>2766</v>
      </c>
      <c r="K27" s="35">
        <f>'[1]prep-Cuadro30'!M23</f>
        <v>0</v>
      </c>
      <c r="L27" s="35">
        <f>'[1]prep-Cuadro30'!N23</f>
        <v>0</v>
      </c>
      <c r="M27" s="35">
        <f>'[1]prep-Cuadro30'!O23</f>
        <v>113</v>
      </c>
    </row>
    <row r="28" spans="1:13" x14ac:dyDescent="0.25">
      <c r="A28" s="6" t="s">
        <v>109</v>
      </c>
      <c r="B28" s="35">
        <f>'[1]prep-Cuadro30'!B24</f>
        <v>0</v>
      </c>
      <c r="C28" s="35">
        <f>'[1]prep-Cuadro30'!C24</f>
        <v>0</v>
      </c>
      <c r="D28" s="35">
        <f>'[1]prep-Cuadro30'!D24</f>
        <v>0</v>
      </c>
      <c r="E28" s="35">
        <f>'[1]prep-Cuadro30'!E24</f>
        <v>0</v>
      </c>
      <c r="F28" s="35">
        <f>'[1]prep-Cuadro30'!F24</f>
        <v>0</v>
      </c>
      <c r="G28" s="35">
        <f>'[1]prep-Cuadro30'!G24</f>
        <v>0</v>
      </c>
      <c r="H28" s="35">
        <f>'[1]prep-Cuadro30'!J24</f>
        <v>0</v>
      </c>
      <c r="I28" s="35">
        <f>'[1]prep-Cuadro30'!K24</f>
        <v>0</v>
      </c>
      <c r="J28" s="35">
        <f>'[1]prep-Cuadro30'!L24</f>
        <v>0</v>
      </c>
      <c r="K28" s="35">
        <f>'[1]prep-Cuadro30'!M24</f>
        <v>0</v>
      </c>
      <c r="L28" s="35">
        <f>'[1]prep-Cuadro30'!N24</f>
        <v>0</v>
      </c>
      <c r="M28" s="35">
        <f>'[1]prep-Cuadro30'!O24</f>
        <v>0</v>
      </c>
    </row>
    <row r="29" spans="1:13" x14ac:dyDescent="0.25">
      <c r="A29" s="6" t="s">
        <v>110</v>
      </c>
      <c r="B29" s="35">
        <f>'[1]prep-Cuadro30'!B25</f>
        <v>0</v>
      </c>
      <c r="C29" s="35">
        <f>'[1]prep-Cuadro30'!C25</f>
        <v>0</v>
      </c>
      <c r="D29" s="35">
        <f>'[1]prep-Cuadro30'!D25</f>
        <v>0</v>
      </c>
      <c r="E29" s="35">
        <f>'[1]prep-Cuadro30'!E25</f>
        <v>0</v>
      </c>
      <c r="F29" s="35">
        <f>'[1]prep-Cuadro30'!F25</f>
        <v>0</v>
      </c>
      <c r="G29" s="35">
        <f>'[1]prep-Cuadro30'!G25</f>
        <v>0</v>
      </c>
      <c r="H29" s="35">
        <f>'[1]prep-Cuadro30'!J25</f>
        <v>0</v>
      </c>
      <c r="I29" s="35">
        <f>'[1]prep-Cuadro30'!K25</f>
        <v>0</v>
      </c>
      <c r="J29" s="35">
        <f>'[1]prep-Cuadro30'!L25</f>
        <v>0</v>
      </c>
      <c r="K29" s="35">
        <f>'[1]prep-Cuadro30'!M25</f>
        <v>0</v>
      </c>
      <c r="L29" s="35">
        <f>'[1]prep-Cuadro30'!N25</f>
        <v>0</v>
      </c>
      <c r="M29" s="35">
        <f>'[1]prep-Cuadro30'!O25</f>
        <v>0</v>
      </c>
    </row>
    <row r="30" spans="1:13" x14ac:dyDescent="0.25">
      <c r="A30" s="6" t="s">
        <v>82</v>
      </c>
      <c r="B30" s="35">
        <f>'[1]prep-Cuadro30'!B26</f>
        <v>187711</v>
      </c>
      <c r="C30" s="35">
        <f>'[1]prep-Cuadro30'!C26</f>
        <v>0</v>
      </c>
      <c r="D30" s="35">
        <f>'[1]prep-Cuadro30'!D26</f>
        <v>79474</v>
      </c>
      <c r="E30" s="35">
        <f>'[1]prep-Cuadro30'!E26</f>
        <v>0</v>
      </c>
      <c r="F30" s="35">
        <f>'[1]prep-Cuadro30'!F26</f>
        <v>88344</v>
      </c>
      <c r="G30" s="35">
        <f>'[1]prep-Cuadro30'!G26</f>
        <v>0</v>
      </c>
      <c r="H30" s="35">
        <f>'[1]prep-Cuadro30'!J26</f>
        <v>0</v>
      </c>
      <c r="I30" s="35">
        <f>'[1]prep-Cuadro30'!K26</f>
        <v>0</v>
      </c>
      <c r="J30" s="35">
        <f>'[1]prep-Cuadro30'!L26</f>
        <v>750</v>
      </c>
      <c r="K30" s="35">
        <f>'[1]prep-Cuadro30'!M26</f>
        <v>0</v>
      </c>
      <c r="L30" s="35">
        <f>'[1]prep-Cuadro30'!N26</f>
        <v>0</v>
      </c>
      <c r="M30" s="35">
        <f>'[1]prep-Cuadro30'!O26</f>
        <v>20</v>
      </c>
    </row>
    <row r="31" spans="1:13" x14ac:dyDescent="0.25">
      <c r="A31" s="6" t="s">
        <v>111</v>
      </c>
      <c r="B31" s="35">
        <f>'[1]prep-Cuadro30'!B27</f>
        <v>0</v>
      </c>
      <c r="C31" s="35">
        <f>'[1]prep-Cuadro30'!C27</f>
        <v>0</v>
      </c>
      <c r="D31" s="35">
        <f>'[1]prep-Cuadro30'!D27</f>
        <v>0</v>
      </c>
      <c r="E31" s="35">
        <f>'[1]prep-Cuadro30'!E27</f>
        <v>0</v>
      </c>
      <c r="F31" s="35">
        <f>'[1]prep-Cuadro30'!F27</f>
        <v>0</v>
      </c>
      <c r="G31" s="35">
        <f>'[1]prep-Cuadro30'!G27</f>
        <v>0</v>
      </c>
      <c r="H31" s="35">
        <f>'[1]prep-Cuadro30'!J27</f>
        <v>0</v>
      </c>
      <c r="I31" s="35">
        <f>'[1]prep-Cuadro30'!K27</f>
        <v>0</v>
      </c>
      <c r="J31" s="35">
        <f>'[1]prep-Cuadro30'!L27</f>
        <v>0</v>
      </c>
      <c r="K31" s="35">
        <f>'[1]prep-Cuadro30'!M27</f>
        <v>0</v>
      </c>
      <c r="L31" s="35">
        <f>'[1]prep-Cuadro30'!N27</f>
        <v>0</v>
      </c>
      <c r="M31" s="35">
        <f>'[1]prep-Cuadro30'!O27</f>
        <v>0</v>
      </c>
    </row>
    <row r="32" spans="1:13" x14ac:dyDescent="0.25">
      <c r="A32" s="6" t="s">
        <v>112</v>
      </c>
      <c r="B32" s="35">
        <f>'[1]prep-Cuadro30'!B28</f>
        <v>432726</v>
      </c>
      <c r="C32" s="35">
        <f>'[1]prep-Cuadro30'!C28</f>
        <v>0</v>
      </c>
      <c r="D32" s="35">
        <f>'[1]prep-Cuadro30'!D28</f>
        <v>129556</v>
      </c>
      <c r="E32" s="35">
        <f>'[1]prep-Cuadro30'!E28</f>
        <v>0</v>
      </c>
      <c r="F32" s="35">
        <f>'[1]prep-Cuadro30'!F28</f>
        <v>0</v>
      </c>
      <c r="G32" s="35">
        <f>'[1]prep-Cuadro30'!G28</f>
        <v>0</v>
      </c>
      <c r="H32" s="35">
        <f>'[1]prep-Cuadro30'!J28</f>
        <v>0</v>
      </c>
      <c r="I32" s="35">
        <f>'[1]prep-Cuadro30'!K28</f>
        <v>0</v>
      </c>
      <c r="J32" s="35">
        <f>'[1]prep-Cuadro30'!L28</f>
        <v>1876</v>
      </c>
      <c r="K32" s="35">
        <f>'[1]prep-Cuadro30'!M28</f>
        <v>0</v>
      </c>
      <c r="L32" s="35">
        <f>'[1]prep-Cuadro30'!N28</f>
        <v>0</v>
      </c>
      <c r="M32" s="35">
        <f>'[1]prep-Cuadro30'!O28</f>
        <v>0</v>
      </c>
    </row>
    <row r="33" spans="1:13" x14ac:dyDescent="0.25">
      <c r="A33" s="6" t="s">
        <v>139</v>
      </c>
      <c r="B33" s="35">
        <f>'[1]prep-Cuadro30'!B29</f>
        <v>369686</v>
      </c>
      <c r="C33" s="35">
        <f>'[1]prep-Cuadro30'!C29</f>
        <v>7</v>
      </c>
      <c r="D33" s="35">
        <f>'[1]prep-Cuadro30'!D29</f>
        <v>61851</v>
      </c>
      <c r="E33" s="35">
        <f>'[1]prep-Cuadro30'!E29</f>
        <v>0</v>
      </c>
      <c r="F33" s="35">
        <f>'[1]prep-Cuadro30'!F29</f>
        <v>15657</v>
      </c>
      <c r="G33" s="35">
        <f>'[1]prep-Cuadro30'!G29</f>
        <v>2</v>
      </c>
      <c r="H33" s="35">
        <f>'[1]prep-Cuadro30'!J29</f>
        <v>8549</v>
      </c>
      <c r="I33" s="35">
        <f>'[1]prep-Cuadro30'!K29</f>
        <v>1</v>
      </c>
      <c r="J33" s="35">
        <f>'[1]prep-Cuadro30'!L29</f>
        <v>6388</v>
      </c>
      <c r="K33" s="35">
        <f>'[1]prep-Cuadro30'!M29</f>
        <v>0</v>
      </c>
      <c r="L33" s="35">
        <f>'[1]prep-Cuadro30'!N29</f>
        <v>718</v>
      </c>
      <c r="M33" s="35">
        <f>'[1]prep-Cuadro30'!O29</f>
        <v>0</v>
      </c>
    </row>
    <row r="34" spans="1:13" x14ac:dyDescent="0.25">
      <c r="A34" s="16" t="s">
        <v>114</v>
      </c>
      <c r="B34" s="35">
        <f>'[1]prep-Cuadro30'!B30</f>
        <v>1501945</v>
      </c>
      <c r="C34" s="35">
        <f>'[1]prep-Cuadro30'!C30</f>
        <v>0</v>
      </c>
      <c r="D34" s="35">
        <f>'[1]prep-Cuadro30'!D30</f>
        <v>230927</v>
      </c>
      <c r="E34" s="35">
        <f>'[1]prep-Cuadro30'!E30</f>
        <v>0</v>
      </c>
      <c r="F34" s="35">
        <f>'[1]prep-Cuadro30'!F30</f>
        <v>0</v>
      </c>
      <c r="G34" s="35">
        <f>'[1]prep-Cuadro30'!G30</f>
        <v>98</v>
      </c>
      <c r="H34" s="35">
        <f>'[1]prep-Cuadro30'!J30</f>
        <v>0</v>
      </c>
      <c r="I34" s="35">
        <f>'[1]prep-Cuadro30'!K30</f>
        <v>0</v>
      </c>
      <c r="J34" s="35">
        <f>'[1]prep-Cuadro30'!L30</f>
        <v>8139</v>
      </c>
      <c r="K34" s="35">
        <f>'[1]prep-Cuadro30'!M30</f>
        <v>1828</v>
      </c>
      <c r="L34" s="35">
        <f>'[1]prep-Cuadro30'!N30</f>
        <v>0</v>
      </c>
      <c r="M34" s="35">
        <f>'[1]prep-Cuadro30'!O30</f>
        <v>1132</v>
      </c>
    </row>
    <row r="35" spans="1:13" x14ac:dyDescent="0.25">
      <c r="A35" s="6" t="s">
        <v>88</v>
      </c>
      <c r="B35" s="35">
        <f>'[1]prep-Cuadro30'!B31</f>
        <v>0</v>
      </c>
      <c r="C35" s="35">
        <f>'[1]prep-Cuadro30'!C31</f>
        <v>0</v>
      </c>
      <c r="D35" s="35">
        <f>'[1]prep-Cuadro30'!D31</f>
        <v>0</v>
      </c>
      <c r="E35" s="35">
        <f>'[1]prep-Cuadro30'!E31</f>
        <v>0</v>
      </c>
      <c r="F35" s="35">
        <f>'[1]prep-Cuadro30'!F31</f>
        <v>0</v>
      </c>
      <c r="G35" s="35">
        <f>'[1]prep-Cuadro30'!G31</f>
        <v>0</v>
      </c>
      <c r="H35" s="35">
        <f>'[1]prep-Cuadro30'!J31</f>
        <v>0</v>
      </c>
      <c r="I35" s="35">
        <f>'[1]prep-Cuadro30'!K31</f>
        <v>0</v>
      </c>
      <c r="J35" s="35">
        <f>'[1]prep-Cuadro30'!L31</f>
        <v>0</v>
      </c>
      <c r="K35" s="35">
        <f>'[1]prep-Cuadro30'!M31</f>
        <v>0</v>
      </c>
      <c r="L35" s="35">
        <f>'[1]prep-Cuadro30'!N31</f>
        <v>0</v>
      </c>
      <c r="M35" s="35">
        <f>'[1]prep-Cuadro30'!O31</f>
        <v>0</v>
      </c>
    </row>
  </sheetData>
  <mergeCells count="3">
    <mergeCell ref="A5:A6"/>
    <mergeCell ref="H5:M5"/>
    <mergeCell ref="B5:G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A10" workbookViewId="0">
      <selection activeCell="A5" sqref="A5:A29"/>
    </sheetView>
  </sheetViews>
  <sheetFormatPr baseColWidth="10" defaultColWidth="11.42578125" defaultRowHeight="15" x14ac:dyDescent="0.25"/>
  <cols>
    <col min="2" max="2" width="17.7109375" bestFit="1" customWidth="1"/>
  </cols>
  <sheetData>
    <row r="1" spans="1:10" x14ac:dyDescent="0.25">
      <c r="B1" s="33" t="s">
        <v>77</v>
      </c>
    </row>
    <row r="3" spans="1:10" x14ac:dyDescent="0.25">
      <c r="B3" t="s">
        <v>0</v>
      </c>
      <c r="C3" t="s">
        <v>1</v>
      </c>
    </row>
    <row r="4" spans="1:10" x14ac:dyDescent="0.25">
      <c r="B4" s="47" t="s">
        <v>102</v>
      </c>
      <c r="C4" s="48">
        <v>2007</v>
      </c>
      <c r="D4" s="48">
        <v>2008</v>
      </c>
      <c r="E4" s="48">
        <v>2009</v>
      </c>
      <c r="F4" s="48">
        <v>2010</v>
      </c>
      <c r="G4" s="48">
        <v>2011</v>
      </c>
      <c r="H4" s="49">
        <v>2012</v>
      </c>
      <c r="I4" s="49">
        <v>2013</v>
      </c>
      <c r="J4" s="38" t="s">
        <v>129</v>
      </c>
    </row>
    <row r="5" spans="1:10" x14ac:dyDescent="0.25">
      <c r="A5" t="s">
        <v>103</v>
      </c>
      <c r="B5" s="50" t="s">
        <v>103</v>
      </c>
      <c r="C5" s="51">
        <v>4803198</v>
      </c>
      <c r="D5" s="51">
        <v>4895147</v>
      </c>
      <c r="E5" s="51">
        <v>4958219</v>
      </c>
      <c r="F5" s="51">
        <v>5128304.3111423617</v>
      </c>
      <c r="G5" s="52">
        <v>5193273.695114118</v>
      </c>
      <c r="H5" s="51">
        <v>5259066.1622333582</v>
      </c>
      <c r="I5" s="51">
        <v>5325692.1399633931</v>
      </c>
    </row>
    <row r="6" spans="1:10" x14ac:dyDescent="0.25">
      <c r="A6" t="s">
        <v>94</v>
      </c>
      <c r="B6" s="53" t="s">
        <v>94</v>
      </c>
      <c r="C6" s="54">
        <v>7823957</v>
      </c>
      <c r="D6" s="54">
        <v>7947912</v>
      </c>
      <c r="E6" s="54">
        <v>8072254</v>
      </c>
      <c r="F6" s="54">
        <v>8198541.282353906</v>
      </c>
      <c r="G6" s="54">
        <v>8307620.3871434731</v>
      </c>
      <c r="H6" s="54">
        <v>8422805.4298287388</v>
      </c>
      <c r="I6" s="54">
        <v>8537411.9942088295</v>
      </c>
    </row>
    <row r="7" spans="1:10" x14ac:dyDescent="0.25">
      <c r="A7" t="s">
        <v>138</v>
      </c>
      <c r="B7" s="53" t="s">
        <v>104</v>
      </c>
      <c r="C7" s="54">
        <v>2455903</v>
      </c>
      <c r="D7" s="54">
        <v>2557158</v>
      </c>
      <c r="E7" s="54">
        <v>2606885</v>
      </c>
      <c r="F7" s="54">
        <v>2570160</v>
      </c>
      <c r="G7" s="55">
        <v>2602720.8040743694</v>
      </c>
      <c r="H7" s="54">
        <v>2635694.1139701544</v>
      </c>
      <c r="I7" s="54">
        <v>2669085.1556348563</v>
      </c>
      <c r="J7" s="32" t="s">
        <v>132</v>
      </c>
    </row>
    <row r="8" spans="1:10" x14ac:dyDescent="0.25">
      <c r="A8" t="s">
        <v>89</v>
      </c>
      <c r="B8" s="53" t="s">
        <v>89</v>
      </c>
      <c r="C8" s="54">
        <v>13126760</v>
      </c>
      <c r="D8" s="54">
        <v>13193890</v>
      </c>
      <c r="E8" s="54">
        <v>13286900</v>
      </c>
      <c r="F8" s="54">
        <v>13379910</v>
      </c>
      <c r="G8" s="55">
        <v>13549337.451648947</v>
      </c>
      <c r="H8" s="54">
        <v>13720910.333377188</v>
      </c>
      <c r="I8" s="54">
        <v>13894655.812389215</v>
      </c>
    </row>
    <row r="9" spans="1:10" x14ac:dyDescent="0.25">
      <c r="A9" t="s">
        <v>99</v>
      </c>
      <c r="B9" s="53" t="s">
        <v>99</v>
      </c>
      <c r="C9" s="54">
        <v>3140076</v>
      </c>
      <c r="D9" s="54">
        <v>3191670.4070175509</v>
      </c>
      <c r="E9" s="54">
        <v>3243010.4838573434</v>
      </c>
      <c r="F9" s="54">
        <v>3294392.1492796624</v>
      </c>
      <c r="G9" s="55">
        <v>3338157.0220602192</v>
      </c>
      <c r="H9" s="54">
        <v>3382503.2962048841</v>
      </c>
      <c r="I9" s="54">
        <v>3427438.6954318974</v>
      </c>
    </row>
    <row r="10" spans="1:10" x14ac:dyDescent="0.25">
      <c r="A10" t="s">
        <v>105</v>
      </c>
      <c r="B10" s="53" t="s">
        <v>105</v>
      </c>
      <c r="C10" s="54">
        <v>19239910</v>
      </c>
      <c r="D10" s="54">
        <v>19547750</v>
      </c>
      <c r="E10" s="54">
        <v>19860512</v>
      </c>
      <c r="F10" s="54">
        <v>20178278.160000205</v>
      </c>
      <c r="G10" s="54">
        <v>20437260.520316061</v>
      </c>
      <c r="H10" s="54">
        <v>20699566.844273556</v>
      </c>
      <c r="I10" s="54">
        <v>20965239.793984033</v>
      </c>
    </row>
    <row r="11" spans="1:10" x14ac:dyDescent="0.25">
      <c r="A11" t="s">
        <v>106</v>
      </c>
      <c r="B11" s="53" t="s">
        <v>106</v>
      </c>
      <c r="C11" s="54">
        <v>2872486</v>
      </c>
      <c r="D11" s="54">
        <v>2947762</v>
      </c>
      <c r="E11" s="54">
        <v>2992287</v>
      </c>
      <c r="F11" s="54">
        <v>3184347.0656440612</v>
      </c>
      <c r="G11" s="55">
        <v>3224688.873511754</v>
      </c>
      <c r="H11" s="54">
        <v>3265541.7630638499</v>
      </c>
      <c r="I11" s="54">
        <v>3306912.2090842505</v>
      </c>
    </row>
    <row r="12" spans="1:10" x14ac:dyDescent="0.25">
      <c r="A12" t="s">
        <v>91</v>
      </c>
      <c r="B12" s="53" t="s">
        <v>91</v>
      </c>
      <c r="C12" s="54">
        <v>815564</v>
      </c>
      <c r="D12" s="54">
        <v>833461</v>
      </c>
      <c r="E12" s="54">
        <v>845472</v>
      </c>
      <c r="F12" s="54">
        <v>877116</v>
      </c>
      <c r="G12" s="55">
        <v>888227.99389395781</v>
      </c>
      <c r="H12" s="54">
        <v>899480.76324783126</v>
      </c>
      <c r="I12" s="54">
        <v>910876.09151563433</v>
      </c>
    </row>
    <row r="13" spans="1:10" x14ac:dyDescent="0.25">
      <c r="A13" t="s">
        <v>80</v>
      </c>
      <c r="B13" s="53" t="s">
        <v>80</v>
      </c>
      <c r="C13" s="54">
        <v>4374721</v>
      </c>
      <c r="D13" s="54">
        <v>4444030</v>
      </c>
      <c r="E13" s="54">
        <v>4511915</v>
      </c>
      <c r="F13" s="54">
        <v>4580836.9806740731</v>
      </c>
      <c r="G13" s="54">
        <v>4634255.2891872246</v>
      </c>
      <c r="H13" s="54">
        <v>4693734.6146075223</v>
      </c>
      <c r="I13" s="54">
        <v>4753977.3399554649</v>
      </c>
    </row>
    <row r="14" spans="1:10" x14ac:dyDescent="0.25">
      <c r="A14" t="s">
        <v>93</v>
      </c>
      <c r="B14" s="53" t="s">
        <v>93</v>
      </c>
      <c r="C14" s="54">
        <v>1360310</v>
      </c>
      <c r="D14" s="54">
        <v>1380986</v>
      </c>
      <c r="E14" s="54">
        <v>1447274</v>
      </c>
      <c r="F14" s="54">
        <v>1516743.8562563269</v>
      </c>
      <c r="G14" s="54">
        <v>1536893.2795495628</v>
      </c>
      <c r="H14" s="54">
        <v>1556618.8599947933</v>
      </c>
      <c r="I14" s="54">
        <v>1576597.6125561874</v>
      </c>
    </row>
    <row r="15" spans="1:10" x14ac:dyDescent="0.25">
      <c r="A15" t="s">
        <v>107</v>
      </c>
      <c r="B15" s="53" t="s">
        <v>107</v>
      </c>
      <c r="C15" s="54">
        <v>8482619</v>
      </c>
      <c r="D15" s="54">
        <v>8605191.8932032771</v>
      </c>
      <c r="E15" s="54">
        <v>8729542.7246229835</v>
      </c>
      <c r="F15" s="54">
        <v>8858812.400969509</v>
      </c>
      <c r="G15" s="54">
        <v>8993465.2301913463</v>
      </c>
      <c r="H15" s="54">
        <v>9112362.6571084224</v>
      </c>
      <c r="I15" s="54">
        <v>9232831.9584660698</v>
      </c>
    </row>
    <row r="16" spans="1:10" x14ac:dyDescent="0.25">
      <c r="A16" t="s">
        <v>108</v>
      </c>
      <c r="B16" s="53" t="s">
        <v>108</v>
      </c>
      <c r="C16" s="54">
        <v>1933327</v>
      </c>
      <c r="D16" s="54">
        <v>2006870</v>
      </c>
      <c r="E16" s="54">
        <v>2042185</v>
      </c>
      <c r="F16" s="54">
        <v>2106322</v>
      </c>
      <c r="G16" s="55">
        <v>2133006.54024634</v>
      </c>
      <c r="H16" s="54">
        <v>2160029.1411919268</v>
      </c>
      <c r="I16" s="54">
        <v>2187394.0856550257</v>
      </c>
    </row>
    <row r="17" spans="1:9" x14ac:dyDescent="0.25">
      <c r="A17" t="s">
        <v>100</v>
      </c>
      <c r="B17" s="53" t="s">
        <v>100</v>
      </c>
      <c r="C17" s="54">
        <v>1959213</v>
      </c>
      <c r="D17" s="54">
        <v>1963538</v>
      </c>
      <c r="E17" s="54">
        <v>1968324</v>
      </c>
      <c r="F17" s="54">
        <v>1973572</v>
      </c>
      <c r="G17" s="54">
        <v>1979015</v>
      </c>
      <c r="H17" s="54">
        <v>1984376</v>
      </c>
      <c r="I17" s="54">
        <v>1989643</v>
      </c>
    </row>
    <row r="18" spans="1:9" x14ac:dyDescent="0.25">
      <c r="A18" t="s">
        <v>97</v>
      </c>
      <c r="B18" s="53" t="s">
        <v>97</v>
      </c>
      <c r="C18" s="54">
        <v>1482827</v>
      </c>
      <c r="D18" s="54">
        <v>1514734</v>
      </c>
      <c r="E18" s="54">
        <v>1546475</v>
      </c>
      <c r="F18" s="54">
        <v>1577959</v>
      </c>
      <c r="G18" s="54">
        <v>1609167</v>
      </c>
      <c r="H18" s="54">
        <v>1631204.820011013</v>
      </c>
      <c r="I18" s="54">
        <v>1653544.4517735953</v>
      </c>
    </row>
    <row r="19" spans="1:9" x14ac:dyDescent="0.25">
      <c r="A19" t="s">
        <v>90</v>
      </c>
      <c r="B19" s="53" t="s">
        <v>90</v>
      </c>
      <c r="C19" s="54">
        <v>665029.05979163689</v>
      </c>
      <c r="D19" s="54">
        <v>669044.98225503031</v>
      </c>
      <c r="E19" s="54">
        <v>673015</v>
      </c>
      <c r="F19" s="54">
        <v>676876.91953706858</v>
      </c>
      <c r="G19" s="54">
        <v>685882.56162546517</v>
      </c>
      <c r="H19" s="54">
        <v>689856.99175178679</v>
      </c>
      <c r="I19" s="54">
        <v>693811.52024357382</v>
      </c>
    </row>
    <row r="20" spans="1:9" x14ac:dyDescent="0.25">
      <c r="A20" t="s">
        <v>98</v>
      </c>
      <c r="B20" s="53" t="s">
        <v>98</v>
      </c>
      <c r="C20" s="54">
        <v>3410676</v>
      </c>
      <c r="D20" s="54">
        <v>3459731</v>
      </c>
      <c r="E20" s="54">
        <v>3481891</v>
      </c>
      <c r="F20" s="54">
        <v>3669633.3689465728</v>
      </c>
      <c r="G20" s="55">
        <v>3716123.1645822674</v>
      </c>
      <c r="H20" s="54">
        <v>3763201.9294366688</v>
      </c>
      <c r="I20" s="54">
        <v>3810877.1250340929</v>
      </c>
    </row>
    <row r="21" spans="1:9" x14ac:dyDescent="0.25">
      <c r="A21" t="s">
        <v>81</v>
      </c>
      <c r="B21" s="53" t="s">
        <v>81</v>
      </c>
      <c r="C21" s="55">
        <v>2171556.6408238849</v>
      </c>
      <c r="D21" s="55">
        <v>2201425.8980639135</v>
      </c>
      <c r="E21" s="54">
        <v>2231706</v>
      </c>
      <c r="F21" s="55">
        <v>2262402.5977055174</v>
      </c>
      <c r="G21" s="54">
        <v>2293067.8691683011</v>
      </c>
      <c r="H21" s="54">
        <v>2324148.7867565094</v>
      </c>
      <c r="I21" s="54">
        <v>2355650.9842602029</v>
      </c>
    </row>
    <row r="22" spans="1:9" x14ac:dyDescent="0.25">
      <c r="A22" t="s">
        <v>109</v>
      </c>
      <c r="B22" s="53" t="s">
        <v>109</v>
      </c>
      <c r="C22" s="54">
        <v>3658318</v>
      </c>
      <c r="D22" s="54">
        <v>3731719</v>
      </c>
      <c r="E22" s="54">
        <v>3768902</v>
      </c>
      <c r="F22" s="54">
        <v>3690547</v>
      </c>
      <c r="G22" s="55">
        <v>3737301.7459279778</v>
      </c>
      <c r="H22" s="54">
        <v>3784648.8176729116</v>
      </c>
      <c r="I22" s="54">
        <v>3832595.7192831384</v>
      </c>
    </row>
    <row r="23" spans="1:9" x14ac:dyDescent="0.25">
      <c r="A23" t="s">
        <v>110</v>
      </c>
      <c r="B23" s="53" t="s">
        <v>110</v>
      </c>
      <c r="C23" s="54">
        <v>10689406</v>
      </c>
      <c r="D23" s="54">
        <v>11469229</v>
      </c>
      <c r="E23" s="54">
        <v>11548448</v>
      </c>
      <c r="F23" s="54">
        <v>11868477.904109262</v>
      </c>
      <c r="G23" s="55">
        <v>12018837.097193226</v>
      </c>
      <c r="H23" s="54">
        <v>12171101.158544842</v>
      </c>
      <c r="I23" s="54">
        <v>12325294.220530363</v>
      </c>
    </row>
    <row r="24" spans="1:9" x14ac:dyDescent="0.25">
      <c r="A24" t="s">
        <v>82</v>
      </c>
      <c r="B24" s="53" t="s">
        <v>82</v>
      </c>
      <c r="C24" s="54">
        <v>1312676</v>
      </c>
      <c r="D24" s="54">
        <v>1320718</v>
      </c>
      <c r="E24" s="54">
        <v>1328690</v>
      </c>
      <c r="F24" s="54">
        <v>1337990.8299999998</v>
      </c>
      <c r="G24" s="54">
        <v>1355792.392122664</v>
      </c>
      <c r="H24" s="54">
        <v>1372960.5531911894</v>
      </c>
      <c r="I24" s="54">
        <v>1390346.1116696629</v>
      </c>
    </row>
    <row r="25" spans="1:9" x14ac:dyDescent="0.25">
      <c r="A25" t="s">
        <v>111</v>
      </c>
      <c r="B25" s="53" t="s">
        <v>111</v>
      </c>
      <c r="C25" s="54">
        <v>3445499</v>
      </c>
      <c r="D25" s="54">
        <v>3525659</v>
      </c>
      <c r="E25" s="54">
        <v>3587911</v>
      </c>
      <c r="F25" s="54">
        <v>3503489.9470951012</v>
      </c>
      <c r="G25" s="55">
        <v>3547874.9074648395</v>
      </c>
      <c r="H25" s="54">
        <v>3592822.1713481518</v>
      </c>
      <c r="I25" s="54">
        <v>3638338.862447273</v>
      </c>
    </row>
    <row r="26" spans="1:9" x14ac:dyDescent="0.25">
      <c r="A26" t="s">
        <v>112</v>
      </c>
      <c r="B26" s="53" t="s">
        <v>112</v>
      </c>
      <c r="C26" s="54">
        <v>1286877</v>
      </c>
      <c r="D26" s="54">
        <v>1361138</v>
      </c>
      <c r="E26" s="54">
        <v>1386128</v>
      </c>
      <c r="F26" s="54">
        <v>1411576.8073362142</v>
      </c>
      <c r="G26" s="54">
        <v>1430794.8541037482</v>
      </c>
      <c r="H26" s="54">
        <v>1450274.5467977664</v>
      </c>
      <c r="I26" s="54">
        <v>1470019.4476216328</v>
      </c>
    </row>
    <row r="27" spans="1:9" x14ac:dyDescent="0.25">
      <c r="A27" t="s">
        <v>139</v>
      </c>
      <c r="B27" s="53" t="s">
        <v>113</v>
      </c>
      <c r="C27" s="55">
        <v>1605688.0115818919</v>
      </c>
      <c r="D27" s="55">
        <v>1628195.8144101885</v>
      </c>
      <c r="E27" s="55">
        <v>1651019.1213616417</v>
      </c>
      <c r="F27" s="55">
        <v>1674162.3550292738</v>
      </c>
      <c r="G27" s="54">
        <v>1697630</v>
      </c>
      <c r="H27" s="54">
        <v>1720939.7286048366</v>
      </c>
      <c r="I27" s="54">
        <v>1744569.5172036833</v>
      </c>
    </row>
    <row r="28" spans="1:9" x14ac:dyDescent="0.25">
      <c r="A28" t="s">
        <v>114</v>
      </c>
      <c r="B28" s="53" t="s">
        <v>114</v>
      </c>
      <c r="C28" s="54">
        <v>6038971</v>
      </c>
      <c r="D28" s="54">
        <v>6745651</v>
      </c>
      <c r="E28" s="54">
        <v>6814630</v>
      </c>
      <c r="F28" s="54">
        <v>6884314.3585252184</v>
      </c>
      <c r="G28" s="55">
        <v>6971962.6998753203</v>
      </c>
      <c r="H28" s="54">
        <v>7034710.3641741974</v>
      </c>
      <c r="I28" s="54">
        <v>7098022.7574517643</v>
      </c>
    </row>
    <row r="29" spans="1:9" x14ac:dyDescent="0.25">
      <c r="A29" t="s">
        <v>88</v>
      </c>
      <c r="B29" s="53" t="s">
        <v>88</v>
      </c>
      <c r="C29" s="54">
        <v>18783649</v>
      </c>
      <c r="D29" s="54">
        <v>18698647</v>
      </c>
      <c r="E29" s="54">
        <v>18846689</v>
      </c>
      <c r="F29" s="54">
        <v>19690387.150440294</v>
      </c>
      <c r="G29" s="55">
        <v>19939840.428895317</v>
      </c>
      <c r="H29" s="54">
        <v>20192453.977265634</v>
      </c>
      <c r="I29" s="54">
        <v>20448267.832330868</v>
      </c>
    </row>
    <row r="30" spans="1:9" x14ac:dyDescent="0.25">
      <c r="B30" s="56" t="s">
        <v>2</v>
      </c>
      <c r="C30" s="57">
        <f t="shared" ref="C30:I30" si="0">SUM(C5:C29)</f>
        <v>126939216.71219742</v>
      </c>
      <c r="D30" s="57">
        <f t="shared" si="0"/>
        <v>129841258.99494997</v>
      </c>
      <c r="E30" s="57">
        <f t="shared" si="0"/>
        <v>131430284.32984197</v>
      </c>
      <c r="F30" s="57">
        <f t="shared" si="0"/>
        <v>134095154.44504459</v>
      </c>
      <c r="G30" s="57">
        <f t="shared" si="0"/>
        <v>135822196.80789649</v>
      </c>
      <c r="H30" s="57">
        <f t="shared" si="0"/>
        <v>137521013.82465774</v>
      </c>
      <c r="I30" s="57">
        <f t="shared" si="0"/>
        <v>139239094.43869472</v>
      </c>
    </row>
    <row r="31" spans="1:9" x14ac:dyDescent="0.25">
      <c r="B31" s="61" t="s">
        <v>115</v>
      </c>
      <c r="C31" s="62"/>
      <c r="D31" s="66">
        <f t="shared" ref="D31:I31" si="1">D30/C30-1</f>
        <v>2.2861668426174431E-2</v>
      </c>
      <c r="E31" s="66">
        <f t="shared" si="1"/>
        <v>1.2238215704253097E-2</v>
      </c>
      <c r="F31" s="66">
        <f t="shared" si="1"/>
        <v>2.0275921404192987E-2</v>
      </c>
      <c r="G31" s="66">
        <f t="shared" si="1"/>
        <v>1.2879230200369962E-2</v>
      </c>
      <c r="H31" s="66">
        <f t="shared" si="1"/>
        <v>1.250765380539387E-2</v>
      </c>
      <c r="I31" s="66">
        <f t="shared" si="1"/>
        <v>1.2493222426556372E-2</v>
      </c>
    </row>
    <row r="32" spans="1:9" x14ac:dyDescent="0.25">
      <c r="B32" s="63" t="s">
        <v>116</v>
      </c>
      <c r="C32" s="64"/>
      <c r="D32" s="67">
        <f t="shared" ref="D32:I32" si="2">D30/$C30-1</f>
        <v>2.2861668426174431E-2</v>
      </c>
      <c r="E32" s="67">
        <f t="shared" si="2"/>
        <v>3.5379670159986221E-2</v>
      </c>
      <c r="F32" s="67">
        <f t="shared" si="2"/>
        <v>5.6372946975649318E-2</v>
      </c>
      <c r="G32" s="67">
        <f t="shared" si="2"/>
        <v>6.9978217337192117E-2</v>
      </c>
      <c r="H32" s="67">
        <f t="shared" si="2"/>
        <v>8.3361134458958208E-2</v>
      </c>
      <c r="I32" s="67">
        <f t="shared" si="2"/>
        <v>9.6895806080040225E-2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34"/>
  <sheetViews>
    <sheetView workbookViewId="0">
      <selection sqref="A1:F1"/>
    </sheetView>
  </sheetViews>
  <sheetFormatPr baseColWidth="10" defaultColWidth="9.140625" defaultRowHeight="15" x14ac:dyDescent="0.25"/>
  <cols>
    <col min="1" max="1" width="25.140625" style="145" customWidth="1"/>
    <col min="2" max="2" width="8.42578125" style="147" customWidth="1"/>
    <col min="3" max="3" width="13.42578125" style="147" customWidth="1"/>
    <col min="4" max="4" width="14.7109375" style="147" customWidth="1"/>
    <col min="5" max="5" width="13" style="147" customWidth="1"/>
    <col min="6" max="6" width="13.85546875" style="147" customWidth="1"/>
    <col min="7" max="16384" width="9.140625" style="145"/>
  </cols>
  <sheetData>
    <row r="1" spans="1:6" ht="31.5" customHeight="1" x14ac:dyDescent="0.25">
      <c r="A1" s="242" t="s">
        <v>330</v>
      </c>
      <c r="B1" s="242"/>
      <c r="C1" s="242"/>
      <c r="D1" s="242"/>
      <c r="E1" s="242"/>
      <c r="F1" s="242"/>
    </row>
    <row r="2" spans="1:6" s="148" customFormat="1" ht="24" x14ac:dyDescent="0.25">
      <c r="A2" s="230" t="s">
        <v>335</v>
      </c>
      <c r="B2" s="231" t="s">
        <v>262</v>
      </c>
      <c r="C2" s="231" t="s">
        <v>1</v>
      </c>
      <c r="D2" s="231" t="s">
        <v>263</v>
      </c>
      <c r="E2" s="231" t="s">
        <v>208</v>
      </c>
      <c r="F2" s="231" t="s">
        <v>92</v>
      </c>
    </row>
    <row r="3" spans="1:6" x14ac:dyDescent="0.25">
      <c r="A3" s="175" t="s">
        <v>135</v>
      </c>
      <c r="B3" s="176">
        <v>126.46</v>
      </c>
      <c r="C3" s="124">
        <v>2004617</v>
      </c>
      <c r="D3" s="139">
        <v>15851.787126364068</v>
      </c>
      <c r="E3" s="125">
        <v>7.8780021400566795</v>
      </c>
      <c r="F3" s="123">
        <v>257.47556907952486</v>
      </c>
    </row>
    <row r="4" spans="1:6" x14ac:dyDescent="0.25">
      <c r="A4" s="175" t="s">
        <v>338</v>
      </c>
      <c r="B4" s="176">
        <v>603</v>
      </c>
      <c r="C4" s="124">
        <v>5609654</v>
      </c>
      <c r="D4" s="139">
        <v>9302.9087893864016</v>
      </c>
      <c r="E4" s="125">
        <v>68.766104958611805</v>
      </c>
      <c r="F4" s="123">
        <v>272.60062502353253</v>
      </c>
    </row>
    <row r="5" spans="1:6" x14ac:dyDescent="0.25">
      <c r="A5" s="175" t="s">
        <v>94</v>
      </c>
      <c r="B5" s="176">
        <v>469.12079999999997</v>
      </c>
      <c r="C5" s="124">
        <v>9069621</v>
      </c>
      <c r="D5" s="139">
        <v>19333.231440601226</v>
      </c>
      <c r="E5" s="125">
        <v>55.687451409845899</v>
      </c>
      <c r="F5" s="123">
        <v>257.47556907952486</v>
      </c>
    </row>
    <row r="6" spans="1:6" x14ac:dyDescent="0.25">
      <c r="A6" s="175" t="s">
        <v>104</v>
      </c>
      <c r="B6" s="176">
        <v>251.01</v>
      </c>
      <c r="C6" s="124">
        <v>2852372</v>
      </c>
      <c r="D6" s="139">
        <v>11363.579140273296</v>
      </c>
      <c r="E6" s="125">
        <v>87.5235959613007</v>
      </c>
      <c r="F6" s="123">
        <v>272.60062502353253</v>
      </c>
    </row>
    <row r="7" spans="1:6" x14ac:dyDescent="0.25">
      <c r="A7" s="175" t="s">
        <v>272</v>
      </c>
      <c r="B7" s="176">
        <v>3883</v>
      </c>
      <c r="C7" s="124">
        <v>15769937.907311</v>
      </c>
      <c r="D7" s="139">
        <v>4061.2768239276334</v>
      </c>
      <c r="E7" s="125">
        <v>75.661355556425903</v>
      </c>
      <c r="F7" s="123">
        <v>514.55970061981054</v>
      </c>
    </row>
    <row r="8" spans="1:6" x14ac:dyDescent="0.25">
      <c r="A8" s="175" t="s">
        <v>134</v>
      </c>
      <c r="B8" s="176">
        <v>151.36500000000001</v>
      </c>
      <c r="C8" s="124">
        <v>2784664</v>
      </c>
      <c r="D8" s="139">
        <v>18397.01384071615</v>
      </c>
      <c r="E8" s="125">
        <v>13.9683714670256</v>
      </c>
      <c r="F8" s="123">
        <v>257.47556907952486</v>
      </c>
    </row>
    <row r="9" spans="1:6" x14ac:dyDescent="0.25">
      <c r="A9" s="175" t="s">
        <v>99</v>
      </c>
      <c r="B9" s="176">
        <v>260.63</v>
      </c>
      <c r="C9" s="124">
        <v>3611087</v>
      </c>
      <c r="D9" s="139">
        <v>13855</v>
      </c>
      <c r="E9" s="125" t="s">
        <v>264</v>
      </c>
      <c r="F9" s="125" t="s">
        <v>207</v>
      </c>
    </row>
    <row r="10" spans="1:6" x14ac:dyDescent="0.25">
      <c r="A10" s="175" t="s">
        <v>339</v>
      </c>
      <c r="B10" s="176">
        <v>2608.5744249999998</v>
      </c>
      <c r="C10" s="124">
        <v>20392950</v>
      </c>
      <c r="D10" s="139">
        <v>7817.6607899542687</v>
      </c>
      <c r="E10" s="125">
        <v>192.620223880597</v>
      </c>
      <c r="F10" s="123">
        <v>225.97014925373134</v>
      </c>
    </row>
    <row r="11" spans="1:6" x14ac:dyDescent="0.25">
      <c r="A11" s="175" t="s">
        <v>106</v>
      </c>
      <c r="B11" s="176">
        <v>424.99</v>
      </c>
      <c r="C11" s="124">
        <v>3414115</v>
      </c>
      <c r="D11" s="139">
        <v>8033.4007859008443</v>
      </c>
      <c r="E11" s="125">
        <v>49.062548614088094</v>
      </c>
      <c r="F11" s="123">
        <v>272.60062502353253</v>
      </c>
    </row>
    <row r="12" spans="1:6" x14ac:dyDescent="0.25">
      <c r="A12" s="175" t="s">
        <v>91</v>
      </c>
      <c r="B12" s="176">
        <v>115</v>
      </c>
      <c r="C12" s="124">
        <v>962430</v>
      </c>
      <c r="D12" s="139">
        <v>8368.95652173913</v>
      </c>
      <c r="E12" s="125">
        <v>10.747341828110399</v>
      </c>
      <c r="F12" s="123">
        <v>272.60062502353253</v>
      </c>
    </row>
    <row r="13" spans="1:6" x14ac:dyDescent="0.25">
      <c r="A13" s="177" t="s">
        <v>80</v>
      </c>
      <c r="B13" s="176">
        <v>692.524</v>
      </c>
      <c r="C13" s="124">
        <v>4515531</v>
      </c>
      <c r="D13" s="139">
        <v>6520.3964050343384</v>
      </c>
      <c r="E13" s="125">
        <v>73.822313432835799</v>
      </c>
      <c r="F13" s="123">
        <v>225.97014925373134</v>
      </c>
    </row>
    <row r="14" spans="1:6" x14ac:dyDescent="0.25">
      <c r="A14" s="177" t="s">
        <v>274</v>
      </c>
      <c r="B14" s="176">
        <v>250.2483034</v>
      </c>
      <c r="C14" s="124">
        <v>1493064</v>
      </c>
      <c r="D14" s="139">
        <v>5966.3301597432528</v>
      </c>
      <c r="E14" s="125">
        <v>45.9</v>
      </c>
      <c r="F14" s="123">
        <v>214.15298507462686</v>
      </c>
    </row>
    <row r="15" spans="1:6" x14ac:dyDescent="0.25">
      <c r="A15" s="177" t="s">
        <v>107</v>
      </c>
      <c r="B15" s="176">
        <v>798.6</v>
      </c>
      <c r="C15" s="124">
        <v>9752000</v>
      </c>
      <c r="D15" s="139">
        <v>12211</v>
      </c>
      <c r="E15" s="125">
        <v>67.723247232472303</v>
      </c>
      <c r="F15" s="123">
        <v>251.59342502515935</v>
      </c>
    </row>
    <row r="16" spans="1:6" x14ac:dyDescent="0.25">
      <c r="A16" s="177" t="s">
        <v>340</v>
      </c>
      <c r="B16" s="176">
        <v>1012.6599999999738</v>
      </c>
      <c r="C16" s="124">
        <v>2360491</v>
      </c>
      <c r="D16" s="139">
        <v>2330.9807832836896</v>
      </c>
      <c r="E16" s="125">
        <v>25.176917279672402</v>
      </c>
      <c r="F16" s="123">
        <v>272.60062502353253</v>
      </c>
    </row>
    <row r="17" spans="1:6" x14ac:dyDescent="0.25">
      <c r="A17" s="177" t="s">
        <v>136</v>
      </c>
      <c r="B17" s="176">
        <v>172.65299999999999</v>
      </c>
      <c r="C17" s="124">
        <v>3383258</v>
      </c>
      <c r="D17" s="139">
        <v>19595.709312899286</v>
      </c>
      <c r="E17" s="125">
        <v>18.157203882196601</v>
      </c>
      <c r="F17" s="123">
        <v>257.47556907952486</v>
      </c>
    </row>
    <row r="18" spans="1:6" x14ac:dyDescent="0.25">
      <c r="A18" s="177" t="s">
        <v>137</v>
      </c>
      <c r="B18" s="176">
        <v>51.1</v>
      </c>
      <c r="C18" s="124">
        <v>433586</v>
      </c>
      <c r="D18" s="139">
        <v>8485.04892367906</v>
      </c>
      <c r="E18" s="125">
        <v>1.5538143812709</v>
      </c>
      <c r="F18" s="123">
        <v>257.52508361204013</v>
      </c>
    </row>
    <row r="19" spans="1:6" x14ac:dyDescent="0.25">
      <c r="A19" s="177" t="s">
        <v>100</v>
      </c>
      <c r="B19" s="176">
        <v>579</v>
      </c>
      <c r="C19" s="124">
        <v>1807565</v>
      </c>
      <c r="D19" s="139">
        <v>3121.8739205526772</v>
      </c>
      <c r="E19" s="125">
        <v>25.600228886665199</v>
      </c>
      <c r="F19" s="123">
        <v>371.63002903359603</v>
      </c>
    </row>
    <row r="20" spans="1:6" x14ac:dyDescent="0.25">
      <c r="A20" s="177" t="s">
        <v>97</v>
      </c>
      <c r="B20" s="176">
        <v>287</v>
      </c>
      <c r="C20" s="124">
        <v>1771384</v>
      </c>
      <c r="D20" s="139">
        <v>6172.0696864111496</v>
      </c>
      <c r="E20" s="125">
        <v>46.21</v>
      </c>
      <c r="F20" s="123">
        <v>496</v>
      </c>
    </row>
    <row r="21" spans="1:6" x14ac:dyDescent="0.25">
      <c r="A21" s="175" t="s">
        <v>90</v>
      </c>
      <c r="B21" s="176">
        <v>59.4</v>
      </c>
      <c r="C21" s="124">
        <v>618074</v>
      </c>
      <c r="D21" s="139">
        <v>10405.286195286195</v>
      </c>
      <c r="E21" s="125">
        <v>2.4378321894618904</v>
      </c>
      <c r="F21" s="123">
        <v>257.47556907952486</v>
      </c>
    </row>
    <row r="22" spans="1:6" x14ac:dyDescent="0.25">
      <c r="A22" s="177" t="s">
        <v>98</v>
      </c>
      <c r="B22" s="178">
        <v>433.98</v>
      </c>
      <c r="C22" s="133">
        <v>4161237</v>
      </c>
      <c r="D22" s="139">
        <v>9588.5455550947045</v>
      </c>
      <c r="E22" s="179">
        <v>55.335856406287903</v>
      </c>
      <c r="F22" s="123">
        <v>272.60062502353253</v>
      </c>
    </row>
    <row r="23" spans="1:6" x14ac:dyDescent="0.25">
      <c r="A23" s="177" t="s">
        <v>81</v>
      </c>
      <c r="B23" s="178">
        <v>372.39</v>
      </c>
      <c r="C23" s="133">
        <v>2239191</v>
      </c>
      <c r="D23" s="139">
        <v>4347.9846397593919</v>
      </c>
      <c r="E23" s="179">
        <v>6.4409999999999998</v>
      </c>
      <c r="F23" s="123">
        <v>354</v>
      </c>
    </row>
    <row r="24" spans="1:6" x14ac:dyDescent="0.25">
      <c r="A24" s="175" t="s">
        <v>109</v>
      </c>
      <c r="B24" s="178">
        <v>841.23999999996545</v>
      </c>
      <c r="C24" s="133">
        <v>3887261</v>
      </c>
      <c r="D24" s="139">
        <v>4620.8703818175072</v>
      </c>
      <c r="E24" s="179">
        <v>35.911681467860603</v>
      </c>
      <c r="F24" s="123">
        <v>272.60062502353253</v>
      </c>
    </row>
    <row r="25" spans="1:6" x14ac:dyDescent="0.25">
      <c r="A25" s="175" t="s">
        <v>341</v>
      </c>
      <c r="B25" s="178">
        <v>900</v>
      </c>
      <c r="C25" s="133">
        <v>12156624</v>
      </c>
      <c r="D25" s="139">
        <v>13507.36</v>
      </c>
      <c r="E25" s="179">
        <v>153.38783126843302</v>
      </c>
      <c r="F25" s="123">
        <v>272.60062502353253</v>
      </c>
    </row>
    <row r="26" spans="1:6" x14ac:dyDescent="0.25">
      <c r="A26" s="175" t="s">
        <v>82</v>
      </c>
      <c r="B26" s="178">
        <v>149.94212149748913</v>
      </c>
      <c r="C26" s="133">
        <v>1320718</v>
      </c>
      <c r="D26" s="139">
        <v>8808.1853638579887</v>
      </c>
      <c r="E26" s="179">
        <v>29.236979789719602</v>
      </c>
      <c r="F26" s="123">
        <v>514.01869158878503</v>
      </c>
    </row>
    <row r="27" spans="1:6" x14ac:dyDescent="0.25">
      <c r="A27" s="175" t="s">
        <v>355</v>
      </c>
      <c r="B27" s="178">
        <v>384.43686323588486</v>
      </c>
      <c r="C27" s="133">
        <v>4016371</v>
      </c>
      <c r="D27" s="139">
        <v>10447.413825493662</v>
      </c>
      <c r="E27" s="179">
        <v>34.854906792999799</v>
      </c>
      <c r="F27" s="123">
        <v>272.60062502353253</v>
      </c>
    </row>
    <row r="28" spans="1:6" x14ac:dyDescent="0.25">
      <c r="A28" s="175" t="s">
        <v>112</v>
      </c>
      <c r="B28" s="178">
        <v>251.81</v>
      </c>
      <c r="C28" s="133">
        <v>1349241</v>
      </c>
      <c r="D28" s="139">
        <v>5358.1708430959852</v>
      </c>
      <c r="E28" s="179">
        <v>17.698504019000001</v>
      </c>
      <c r="F28" s="123">
        <v>515.75334618664488</v>
      </c>
    </row>
    <row r="29" spans="1:6" x14ac:dyDescent="0.25">
      <c r="A29" s="175" t="s">
        <v>337</v>
      </c>
      <c r="B29" s="178">
        <v>422.67470000000003</v>
      </c>
      <c r="C29" s="133">
        <v>1662446</v>
      </c>
      <c r="D29" s="139">
        <v>3933.1571063988449</v>
      </c>
      <c r="E29" s="179">
        <v>3.87</v>
      </c>
      <c r="F29" s="123">
        <v>238.84057971014491</v>
      </c>
    </row>
    <row r="30" spans="1:6" x14ac:dyDescent="0.25">
      <c r="A30" s="175" t="s">
        <v>114</v>
      </c>
      <c r="B30" s="178">
        <v>662</v>
      </c>
      <c r="C30" s="133">
        <v>5842259</v>
      </c>
      <c r="D30" s="139">
        <v>8825</v>
      </c>
      <c r="E30" s="179">
        <v>107.40248972133399</v>
      </c>
      <c r="F30" s="123">
        <v>393.19976505906158</v>
      </c>
    </row>
    <row r="31" spans="1:6" x14ac:dyDescent="0.25">
      <c r="A31" s="175" t="s">
        <v>336</v>
      </c>
      <c r="B31" s="178">
        <v>2209</v>
      </c>
      <c r="C31" s="133">
        <v>20935204</v>
      </c>
      <c r="D31" s="139">
        <v>9477.2313263920332</v>
      </c>
      <c r="E31" s="179">
        <v>372.18115696733298</v>
      </c>
      <c r="F31" s="123">
        <v>272.60062502353253</v>
      </c>
    </row>
    <row r="32" spans="1:6" x14ac:dyDescent="0.25">
      <c r="A32" s="232" t="s">
        <v>273</v>
      </c>
    </row>
    <row r="33" spans="1:1" x14ac:dyDescent="0.25">
      <c r="A33" s="232" t="s">
        <v>275</v>
      </c>
    </row>
    <row r="34" spans="1:1" x14ac:dyDescent="0.25">
      <c r="A34" s="232" t="s">
        <v>276</v>
      </c>
    </row>
  </sheetData>
  <mergeCells count="1">
    <mergeCell ref="A1:F1"/>
  </mergeCells>
  <conditionalFormatting sqref="D3:D31">
    <cfRule type="cellIs" dxfId="3" priority="5" operator="equal">
      <formula>"?"</formula>
    </cfRule>
    <cfRule type="expression" dxfId="2" priority="6">
      <formula>ISERR(D3)=TRUE</formula>
    </cfRule>
  </conditionalFormatting>
  <pageMargins left="0.511811024" right="0.511811024" top="0.78740157499999996" bottom="0.78740157499999996" header="0.31496062000000002" footer="0.31496062000000002"/>
  <pageSetup paperSize="9"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opLeftCell="A8" workbookViewId="0">
      <selection activeCell="A4" sqref="A4:A28"/>
    </sheetView>
  </sheetViews>
  <sheetFormatPr baseColWidth="10" defaultColWidth="11.42578125" defaultRowHeight="15" x14ac:dyDescent="0.25"/>
  <sheetData>
    <row r="1" spans="1:13" x14ac:dyDescent="0.25">
      <c r="B1" s="31" t="s">
        <v>95</v>
      </c>
      <c r="E1" s="2" t="s">
        <v>119</v>
      </c>
    </row>
    <row r="2" spans="1:13" ht="29.25" customHeight="1" x14ac:dyDescent="0.25">
      <c r="B2" s="33" t="s">
        <v>78</v>
      </c>
      <c r="D2" t="s">
        <v>101</v>
      </c>
    </row>
    <row r="3" spans="1:13" ht="24" x14ac:dyDescent="0.25">
      <c r="B3" s="68" t="s">
        <v>102</v>
      </c>
      <c r="C3" s="69">
        <v>2007</v>
      </c>
      <c r="D3" s="69">
        <v>2008</v>
      </c>
      <c r="E3" s="69">
        <v>2009</v>
      </c>
      <c r="F3" s="69">
        <v>2010</v>
      </c>
      <c r="G3" s="69">
        <v>2011</v>
      </c>
      <c r="H3" s="70">
        <v>2012</v>
      </c>
      <c r="I3" s="70">
        <v>2013</v>
      </c>
      <c r="J3" s="70">
        <v>2014</v>
      </c>
      <c r="K3" s="71" t="s">
        <v>200</v>
      </c>
      <c r="M3" s="38" t="s">
        <v>129</v>
      </c>
    </row>
    <row r="4" spans="1:13" x14ac:dyDescent="0.25">
      <c r="A4" t="s">
        <v>103</v>
      </c>
      <c r="B4" s="72" t="s">
        <v>103</v>
      </c>
      <c r="C4" s="51">
        <v>1074808</v>
      </c>
      <c r="D4" s="51">
        <v>1178622.8348666667</v>
      </c>
      <c r="E4" s="51">
        <v>1282437.6697333334</v>
      </c>
      <c r="F4" s="51">
        <v>1386252.5045999999</v>
      </c>
      <c r="G4" s="51">
        <v>1498084.9133490748</v>
      </c>
      <c r="H4" s="73">
        <v>1600826.7297659242</v>
      </c>
      <c r="I4" s="73">
        <v>1696991.9943673662</v>
      </c>
      <c r="J4" s="73"/>
      <c r="K4" s="74">
        <v>1.5788791992312732</v>
      </c>
    </row>
    <row r="5" spans="1:13" x14ac:dyDescent="0.25">
      <c r="A5" t="s">
        <v>94</v>
      </c>
      <c r="B5" s="75" t="s">
        <v>94</v>
      </c>
      <c r="C5" s="54">
        <v>952135</v>
      </c>
      <c r="D5" s="54">
        <v>1057390</v>
      </c>
      <c r="E5" s="54">
        <v>1143631</v>
      </c>
      <c r="F5" s="54">
        <v>1277419</v>
      </c>
      <c r="G5" s="54">
        <v>1455062</v>
      </c>
      <c r="H5" s="76">
        <v>1618834</v>
      </c>
      <c r="I5" s="76">
        <v>1801039.0756929945</v>
      </c>
      <c r="J5" s="76"/>
      <c r="K5" s="77">
        <v>1.8915795298912386</v>
      </c>
    </row>
    <row r="6" spans="1:13" x14ac:dyDescent="0.25">
      <c r="A6" t="s">
        <v>138</v>
      </c>
      <c r="B6" s="75" t="s">
        <v>104</v>
      </c>
      <c r="C6" s="54">
        <v>653622</v>
      </c>
      <c r="D6" s="54">
        <v>696936</v>
      </c>
      <c r="E6" s="54">
        <v>756883.5033000001</v>
      </c>
      <c r="F6" s="54">
        <v>817149.77249999996</v>
      </c>
      <c r="G6" s="54">
        <v>792352.21791525709</v>
      </c>
      <c r="H6" s="76">
        <v>845103.67653242883</v>
      </c>
      <c r="I6" s="76">
        <v>896858.6027347584</v>
      </c>
      <c r="J6" s="76"/>
      <c r="K6" s="77">
        <v>1.372136498977633</v>
      </c>
      <c r="M6" s="32" t="s">
        <v>132</v>
      </c>
    </row>
    <row r="7" spans="1:13" x14ac:dyDescent="0.25">
      <c r="A7" t="s">
        <v>89</v>
      </c>
      <c r="B7" s="75" t="s">
        <v>89</v>
      </c>
      <c r="C7" s="54">
        <v>4285311.55</v>
      </c>
      <c r="D7" s="54">
        <v>4508137</v>
      </c>
      <c r="E7" s="54">
        <v>4705606</v>
      </c>
      <c r="F7" s="54">
        <v>4911724.6940889331</v>
      </c>
      <c r="G7" s="54">
        <v>5212847.4529998237</v>
      </c>
      <c r="H7" s="76">
        <v>5496609.6611681404</v>
      </c>
      <c r="I7" s="76">
        <v>5825704.4516631896</v>
      </c>
      <c r="J7" s="76"/>
      <c r="K7" s="77">
        <v>1.3594587893296088</v>
      </c>
    </row>
    <row r="8" spans="1:13" x14ac:dyDescent="0.25">
      <c r="A8" t="s">
        <v>99</v>
      </c>
      <c r="B8" s="75" t="s">
        <v>99</v>
      </c>
      <c r="C8" s="54">
        <v>820000</v>
      </c>
      <c r="D8" s="54">
        <v>828200</v>
      </c>
      <c r="E8" s="54">
        <v>836482</v>
      </c>
      <c r="F8" s="54">
        <v>844846.82000000007</v>
      </c>
      <c r="G8" s="54">
        <v>859511.50051815412</v>
      </c>
      <c r="H8" s="76">
        <v>875374.47319786157</v>
      </c>
      <c r="I8" s="76">
        <v>887388.74336112174</v>
      </c>
      <c r="J8" s="76"/>
      <c r="K8" s="77">
        <v>1.0821813943428313</v>
      </c>
    </row>
    <row r="9" spans="1:13" x14ac:dyDescent="0.25">
      <c r="A9" t="s">
        <v>105</v>
      </c>
      <c r="B9" s="75" t="s">
        <v>105</v>
      </c>
      <c r="C9" s="54">
        <v>5592293</v>
      </c>
      <c r="D9" s="54">
        <v>5291492</v>
      </c>
      <c r="E9" s="54">
        <v>5509446</v>
      </c>
      <c r="F9" s="54">
        <v>5736377.4200010132</v>
      </c>
      <c r="G9" s="54">
        <v>5946989.0708872676</v>
      </c>
      <c r="H9" s="76">
        <v>6179817.6126141613</v>
      </c>
      <c r="I9" s="76">
        <v>6425064.3653908148</v>
      </c>
      <c r="J9" s="76"/>
      <c r="K9" s="77">
        <v>1.1489141154425948</v>
      </c>
    </row>
    <row r="10" spans="1:13" x14ac:dyDescent="0.25">
      <c r="A10" t="s">
        <v>106</v>
      </c>
      <c r="B10" s="75" t="s">
        <v>106</v>
      </c>
      <c r="C10" s="54">
        <v>774738</v>
      </c>
      <c r="D10" s="54">
        <v>814984.72529999993</v>
      </c>
      <c r="E10" s="54">
        <v>865615.9473</v>
      </c>
      <c r="F10" s="54">
        <v>920022.17579999997</v>
      </c>
      <c r="G10" s="54">
        <v>977827.610311692</v>
      </c>
      <c r="H10" s="76">
        <v>1032562.5056858895</v>
      </c>
      <c r="I10" s="76">
        <v>1087056.4781812574</v>
      </c>
      <c r="J10" s="76"/>
      <c r="K10" s="77">
        <v>1.4031278679776356</v>
      </c>
    </row>
    <row r="11" spans="1:13" x14ac:dyDescent="0.25">
      <c r="A11" t="s">
        <v>91</v>
      </c>
      <c r="B11" s="75" t="s">
        <v>91</v>
      </c>
      <c r="C11" s="54">
        <v>181920.8952</v>
      </c>
      <c r="D11" s="54">
        <v>193541.03159999999</v>
      </c>
      <c r="E11" s="54">
        <v>210277.74810000003</v>
      </c>
      <c r="F11" s="54">
        <v>226020.7335</v>
      </c>
      <c r="G11" s="54">
        <v>240887.72898699602</v>
      </c>
      <c r="H11" s="76">
        <v>255674.82835539751</v>
      </c>
      <c r="I11" s="76">
        <v>270273.72960872552</v>
      </c>
      <c r="J11" s="76"/>
      <c r="K11" s="77">
        <v>1.4856662249358012</v>
      </c>
    </row>
    <row r="12" spans="1:13" x14ac:dyDescent="0.25">
      <c r="A12" t="s">
        <v>80</v>
      </c>
      <c r="B12" s="75" t="s">
        <v>80</v>
      </c>
      <c r="C12" s="54">
        <v>1442517</v>
      </c>
      <c r="D12" s="54">
        <v>1447648</v>
      </c>
      <c r="E12" s="54">
        <v>1488322</v>
      </c>
      <c r="F12" s="54">
        <v>1530138.8014793652</v>
      </c>
      <c r="G12" s="54">
        <v>1578716.4836126643</v>
      </c>
      <c r="H12" s="76">
        <v>1632418.5026793918</v>
      </c>
      <c r="I12" s="76">
        <v>1688984.7883073518</v>
      </c>
      <c r="J12" s="76"/>
      <c r="K12" s="77">
        <v>1.1708595380902629</v>
      </c>
    </row>
    <row r="13" spans="1:13" x14ac:dyDescent="0.25">
      <c r="A13" t="s">
        <v>93</v>
      </c>
      <c r="B13" s="75" t="s">
        <v>93</v>
      </c>
      <c r="C13" s="54">
        <v>185981</v>
      </c>
      <c r="D13" s="54">
        <v>212876</v>
      </c>
      <c r="E13" s="54">
        <v>225080</v>
      </c>
      <c r="F13" s="54">
        <v>237983.64493883762</v>
      </c>
      <c r="G13" s="54">
        <v>254068.02018242289</v>
      </c>
      <c r="H13" s="76">
        <v>271849.09552556538</v>
      </c>
      <c r="I13" s="76">
        <v>290578.54749240307</v>
      </c>
      <c r="J13" s="76"/>
      <c r="K13" s="77">
        <v>1.562409856342331</v>
      </c>
    </row>
    <row r="14" spans="1:13" x14ac:dyDescent="0.25">
      <c r="A14" t="s">
        <v>107</v>
      </c>
      <c r="B14" s="75" t="s">
        <v>107</v>
      </c>
      <c r="C14" s="54">
        <v>453198</v>
      </c>
      <c r="D14" s="54">
        <v>490767.49991729006</v>
      </c>
      <c r="E14" s="54">
        <v>483773.16964166891</v>
      </c>
      <c r="F14" s="54">
        <v>476878.52130507742</v>
      </c>
      <c r="G14" s="54">
        <v>590498.78797174408</v>
      </c>
      <c r="H14" s="76">
        <v>735787.98797174403</v>
      </c>
      <c r="I14" s="76">
        <v>892701.85463841073</v>
      </c>
      <c r="J14" s="76"/>
      <c r="K14" s="77">
        <v>1.9697833058363248</v>
      </c>
    </row>
    <row r="15" spans="1:13" x14ac:dyDescent="0.25">
      <c r="A15" t="s">
        <v>108</v>
      </c>
      <c r="B15" s="75" t="s">
        <v>108</v>
      </c>
      <c r="C15" s="54">
        <v>157221.14850000001</v>
      </c>
      <c r="D15" s="54">
        <v>168683.10809999998</v>
      </c>
      <c r="E15" s="54">
        <v>185273.3646</v>
      </c>
      <c r="F15" s="54">
        <v>202923.2592</v>
      </c>
      <c r="G15" s="54">
        <v>219149.015975043</v>
      </c>
      <c r="H15" s="76">
        <v>235291.58114500498</v>
      </c>
      <c r="I15" s="76">
        <v>251601.10806686099</v>
      </c>
      <c r="J15" s="76"/>
      <c r="K15" s="77">
        <v>1.6003006622665714</v>
      </c>
    </row>
    <row r="16" spans="1:13" x14ac:dyDescent="0.25">
      <c r="A16" t="s">
        <v>100</v>
      </c>
      <c r="B16" s="75" t="s">
        <v>97</v>
      </c>
      <c r="C16" s="54">
        <v>210004</v>
      </c>
      <c r="D16" s="54">
        <v>230006</v>
      </c>
      <c r="E16" s="54">
        <v>250006</v>
      </c>
      <c r="F16" s="54">
        <v>271745.08506734605</v>
      </c>
      <c r="G16" s="54">
        <v>293773.44764024642</v>
      </c>
      <c r="H16" s="76">
        <v>316584.71140018117</v>
      </c>
      <c r="I16" s="76">
        <v>341062.0505926226</v>
      </c>
      <c r="J16" s="76"/>
      <c r="K16" s="77">
        <v>1.6240740680778585</v>
      </c>
    </row>
    <row r="17" spans="1:11" x14ac:dyDescent="0.25">
      <c r="A17" t="s">
        <v>97</v>
      </c>
      <c r="B17" s="75" t="s">
        <v>100</v>
      </c>
      <c r="C17" s="54">
        <v>184182.54339669042</v>
      </c>
      <c r="D17" s="54">
        <v>222860.87750999542</v>
      </c>
      <c r="E17" s="54">
        <v>247826.45477142421</v>
      </c>
      <c r="F17" s="54">
        <v>277800.195020404</v>
      </c>
      <c r="G17" s="54">
        <v>289861.61271152529</v>
      </c>
      <c r="H17" s="76">
        <v>302948.25090639188</v>
      </c>
      <c r="I17" s="76">
        <v>316601.44493687968</v>
      </c>
      <c r="J17" s="76"/>
      <c r="K17" s="77">
        <v>1.7189546799502426</v>
      </c>
    </row>
    <row r="18" spans="1:11" x14ac:dyDescent="0.25">
      <c r="A18" t="s">
        <v>90</v>
      </c>
      <c r="B18" s="75" t="s">
        <v>90</v>
      </c>
      <c r="C18" s="54">
        <v>48051.867874230746</v>
      </c>
      <c r="D18" s="54">
        <v>54599.566690186126</v>
      </c>
      <c r="E18" s="54">
        <v>58058</v>
      </c>
      <c r="F18" s="54">
        <v>61735.496604332293</v>
      </c>
      <c r="G18" s="54">
        <v>68571.100530926036</v>
      </c>
      <c r="H18" s="76">
        <v>74724.881144704559</v>
      </c>
      <c r="I18" s="76">
        <v>80859.187769198965</v>
      </c>
      <c r="J18" s="76"/>
      <c r="K18" s="77">
        <v>1.6827480667523047</v>
      </c>
    </row>
    <row r="19" spans="1:11" x14ac:dyDescent="0.25">
      <c r="A19" t="s">
        <v>98</v>
      </c>
      <c r="B19" s="75" t="s">
        <v>98</v>
      </c>
      <c r="C19" s="54">
        <v>620489</v>
      </c>
      <c r="D19" s="54">
        <v>650713.13840000017</v>
      </c>
      <c r="E19" s="54">
        <v>689405.94339999999</v>
      </c>
      <c r="F19" s="54">
        <v>730063.73919999995</v>
      </c>
      <c r="G19" s="54">
        <v>775873.96991864929</v>
      </c>
      <c r="H19" s="76">
        <v>824855.76000473532</v>
      </c>
      <c r="I19" s="76">
        <v>873614.63116372074</v>
      </c>
      <c r="J19" s="76"/>
      <c r="K19" s="77">
        <v>1.4079453965561368</v>
      </c>
    </row>
    <row r="20" spans="1:11" x14ac:dyDescent="0.25">
      <c r="A20" t="s">
        <v>81</v>
      </c>
      <c r="B20" s="75" t="s">
        <v>81</v>
      </c>
      <c r="C20" s="54">
        <v>278299.81567317963</v>
      </c>
      <c r="D20" s="54">
        <v>298220.93897727679</v>
      </c>
      <c r="E20" s="54">
        <v>301374</v>
      </c>
      <c r="F20" s="54">
        <v>335319.3643615226</v>
      </c>
      <c r="G20" s="54">
        <v>359488.3643615226</v>
      </c>
      <c r="H20" s="76">
        <v>379479.3643615226</v>
      </c>
      <c r="I20" s="76">
        <v>397133.3643615226</v>
      </c>
      <c r="J20" s="76"/>
      <c r="K20" s="77">
        <v>1.4269983018166807</v>
      </c>
    </row>
    <row r="21" spans="1:11" x14ac:dyDescent="0.25">
      <c r="A21" t="s">
        <v>109</v>
      </c>
      <c r="B21" s="75" t="s">
        <v>109</v>
      </c>
      <c r="C21" s="54">
        <v>361895</v>
      </c>
      <c r="D21" s="54">
        <v>378301</v>
      </c>
      <c r="E21" s="54">
        <v>404700.24600000004</v>
      </c>
      <c r="F21" s="54">
        <v>440235.36009999999</v>
      </c>
      <c r="G21" s="54">
        <v>475127.01655072084</v>
      </c>
      <c r="H21" s="76">
        <v>509657.01143292675</v>
      </c>
      <c r="I21" s="76">
        <v>538104.13446171361</v>
      </c>
      <c r="J21" s="76"/>
      <c r="K21" s="77">
        <v>1.4869067946827494</v>
      </c>
    </row>
    <row r="22" spans="1:11" x14ac:dyDescent="0.25">
      <c r="A22" t="s">
        <v>110</v>
      </c>
      <c r="B22" s="75" t="s">
        <v>110</v>
      </c>
      <c r="C22" s="54">
        <v>2290902</v>
      </c>
      <c r="D22" s="54">
        <v>1622622.2847</v>
      </c>
      <c r="E22" s="54">
        <v>1723282.7781</v>
      </c>
      <c r="F22" s="54">
        <v>2693535.015915581</v>
      </c>
      <c r="G22" s="54">
        <v>2834622.8175956253</v>
      </c>
      <c r="H22" s="76">
        <v>2961153.5734570073</v>
      </c>
      <c r="I22" s="76">
        <v>3092971.2329033464</v>
      </c>
      <c r="J22" s="76"/>
      <c r="K22" s="77">
        <v>1.3501106694670251</v>
      </c>
    </row>
    <row r="23" spans="1:11" x14ac:dyDescent="0.25">
      <c r="A23" t="s">
        <v>82</v>
      </c>
      <c r="B23" s="75" t="s">
        <v>82</v>
      </c>
      <c r="C23" s="54">
        <v>314696.24624959036</v>
      </c>
      <c r="D23" s="54">
        <v>331059.66157323838</v>
      </c>
      <c r="E23" s="54">
        <v>345561</v>
      </c>
      <c r="F23" s="54">
        <v>360697.53757838329</v>
      </c>
      <c r="G23" s="54">
        <v>390809.8096435222</v>
      </c>
      <c r="H23" s="76">
        <v>419186.02685498021</v>
      </c>
      <c r="I23" s="76">
        <v>452095.50172313309</v>
      </c>
      <c r="J23" s="76"/>
      <c r="K23" s="77">
        <v>1.4366091337631313</v>
      </c>
    </row>
    <row r="24" spans="1:11" x14ac:dyDescent="0.25">
      <c r="A24" t="s">
        <v>111</v>
      </c>
      <c r="B24" s="75" t="s">
        <v>111</v>
      </c>
      <c r="C24" s="54">
        <v>337291</v>
      </c>
      <c r="D24" s="54">
        <v>355893</v>
      </c>
      <c r="E24" s="54">
        <v>384297.85859999998</v>
      </c>
      <c r="F24" s="54">
        <v>415063.24619999999</v>
      </c>
      <c r="G24" s="54">
        <v>442909.25191357947</v>
      </c>
      <c r="H24" s="76">
        <v>474383.73901075503</v>
      </c>
      <c r="I24" s="76">
        <v>501121.7848305165</v>
      </c>
      <c r="J24" s="76"/>
      <c r="K24" s="77">
        <v>1.4857253375587149</v>
      </c>
    </row>
    <row r="25" spans="1:11" x14ac:dyDescent="0.25">
      <c r="A25" t="s">
        <v>112</v>
      </c>
      <c r="B25" s="75" t="s">
        <v>112</v>
      </c>
      <c r="C25" s="54">
        <v>321719</v>
      </c>
      <c r="D25" s="54">
        <v>339746.01531854685</v>
      </c>
      <c r="E25" s="54">
        <v>345754.92377497593</v>
      </c>
      <c r="F25" s="54">
        <v>351870.10862379742</v>
      </c>
      <c r="G25" s="54">
        <v>362426.21188251133</v>
      </c>
      <c r="H25" s="76">
        <v>373298.99823898665</v>
      </c>
      <c r="I25" s="76">
        <v>395717.52036045113</v>
      </c>
      <c r="J25" s="76"/>
      <c r="K25" s="77">
        <v>1.2300097922735405</v>
      </c>
    </row>
    <row r="26" spans="1:11" x14ac:dyDescent="0.25">
      <c r="A26" t="s">
        <v>139</v>
      </c>
      <c r="B26" s="75" t="s">
        <v>113</v>
      </c>
      <c r="C26" s="54">
        <v>126009</v>
      </c>
      <c r="D26" s="54">
        <v>158435</v>
      </c>
      <c r="E26" s="54">
        <v>166762</v>
      </c>
      <c r="F26" s="54">
        <v>173677</v>
      </c>
      <c r="G26" s="54">
        <v>182897.28549075872</v>
      </c>
      <c r="H26" s="76">
        <v>196350.08549075871</v>
      </c>
      <c r="I26" s="76">
        <v>214506.24549075871</v>
      </c>
      <c r="J26" s="76"/>
      <c r="K26" s="77">
        <v>1.7023089262731925</v>
      </c>
    </row>
    <row r="27" spans="1:11" x14ac:dyDescent="0.25">
      <c r="A27" t="s">
        <v>114</v>
      </c>
      <c r="B27" s="75" t="s">
        <v>114</v>
      </c>
      <c r="C27" s="54">
        <v>819174</v>
      </c>
      <c r="D27" s="54">
        <v>767474</v>
      </c>
      <c r="E27" s="54">
        <v>852885</v>
      </c>
      <c r="F27" s="54">
        <v>947801.25870713533</v>
      </c>
      <c r="G27" s="54">
        <v>997530</v>
      </c>
      <c r="H27" s="76">
        <v>1075674.5059272351</v>
      </c>
      <c r="I27" s="76">
        <v>1162909.1866244585</v>
      </c>
      <c r="J27" s="76"/>
      <c r="K27" s="77">
        <v>1.4196119342465197</v>
      </c>
    </row>
    <row r="28" spans="1:11" x14ac:dyDescent="0.25">
      <c r="A28" t="s">
        <v>88</v>
      </c>
      <c r="B28" s="75" t="s">
        <v>88</v>
      </c>
      <c r="C28" s="54">
        <v>4386158</v>
      </c>
      <c r="D28" s="54">
        <v>4620045</v>
      </c>
      <c r="E28" s="54">
        <v>4893743.7407999998</v>
      </c>
      <c r="F28" s="54">
        <v>5152965.3680000007</v>
      </c>
      <c r="G28" s="54">
        <v>5422878.5310399076</v>
      </c>
      <c r="H28" s="76">
        <v>5664942.806829148</v>
      </c>
      <c r="I28" s="76">
        <v>5917121.3862811448</v>
      </c>
      <c r="J28" s="76"/>
      <c r="K28" s="77">
        <v>1.3490442857464653</v>
      </c>
    </row>
    <row r="29" spans="1:11" x14ac:dyDescent="0.25">
      <c r="B29" s="78" t="s">
        <v>2</v>
      </c>
      <c r="C29" s="57">
        <f>SUM(C4:C28)</f>
        <v>26872617.066893689</v>
      </c>
      <c r="D29" s="57">
        <f t="shared" ref="D29:I29" si="0">SUM(D4:D28)</f>
        <v>26919254.682953198</v>
      </c>
      <c r="E29" s="57">
        <f t="shared" si="0"/>
        <v>28356486.348121405</v>
      </c>
      <c r="F29" s="57">
        <f t="shared" si="0"/>
        <v>30780246.122791722</v>
      </c>
      <c r="G29" s="57">
        <f t="shared" si="0"/>
        <v>32522764.221989639</v>
      </c>
      <c r="H29" s="57">
        <f t="shared" si="0"/>
        <v>34353390.369700849</v>
      </c>
      <c r="I29" s="57">
        <f t="shared" si="0"/>
        <v>36298061.411004722</v>
      </c>
      <c r="J29" s="54"/>
      <c r="K29" s="77">
        <v>1.3490442857464653</v>
      </c>
    </row>
    <row r="30" spans="1:11" x14ac:dyDescent="0.25">
      <c r="B30" s="81" t="s">
        <v>117</v>
      </c>
      <c r="C30" s="80">
        <f>+C29/$C$29*100</f>
        <v>100</v>
      </c>
      <c r="D30" s="80">
        <f t="shared" ref="D30:I30" si="1">+D29/$C$29*100</f>
        <v>100.17355070383884</v>
      </c>
      <c r="E30" s="80">
        <f t="shared" si="1"/>
        <v>105.52186367830842</v>
      </c>
      <c r="F30" s="80">
        <f t="shared" si="1"/>
        <v>114.5413044296014</v>
      </c>
      <c r="G30" s="80">
        <f t="shared" si="1"/>
        <v>121.02566765652598</v>
      </c>
      <c r="H30" s="80">
        <f t="shared" si="1"/>
        <v>127.83790385649958</v>
      </c>
      <c r="I30" s="80">
        <f t="shared" si="1"/>
        <v>135.07453077848126</v>
      </c>
      <c r="J30" s="108"/>
      <c r="K30" s="77"/>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opLeftCell="A10" workbookViewId="0">
      <selection activeCell="A6" sqref="A6:A30"/>
    </sheetView>
  </sheetViews>
  <sheetFormatPr baseColWidth="10" defaultColWidth="11.42578125" defaultRowHeight="15" x14ac:dyDescent="0.25"/>
  <sheetData>
    <row r="1" spans="1:12" x14ac:dyDescent="0.25">
      <c r="B1" s="33" t="s">
        <v>101</v>
      </c>
    </row>
    <row r="3" spans="1:12" x14ac:dyDescent="0.25">
      <c r="B3" s="45" t="s">
        <v>79</v>
      </c>
      <c r="C3" t="s">
        <v>96</v>
      </c>
      <c r="F3" s="2" t="s">
        <v>119</v>
      </c>
      <c r="L3" s="38" t="s">
        <v>129</v>
      </c>
    </row>
    <row r="4" spans="1:12" x14ac:dyDescent="0.25">
      <c r="B4" s="36"/>
    </row>
    <row r="5" spans="1:12" ht="24" x14ac:dyDescent="0.25">
      <c r="B5" s="47" t="s">
        <v>102</v>
      </c>
      <c r="C5" s="48">
        <v>2007</v>
      </c>
      <c r="D5" s="48">
        <v>2008</v>
      </c>
      <c r="E5" s="48">
        <v>2009</v>
      </c>
      <c r="F5" s="48">
        <v>2010</v>
      </c>
      <c r="G5" s="48">
        <v>2011</v>
      </c>
      <c r="H5" s="49">
        <v>2012</v>
      </c>
      <c r="I5" s="49">
        <v>2103</v>
      </c>
      <c r="J5" s="83" t="s">
        <v>120</v>
      </c>
    </row>
    <row r="6" spans="1:12" x14ac:dyDescent="0.25">
      <c r="A6" t="s">
        <v>103</v>
      </c>
      <c r="B6" s="72" t="s">
        <v>103</v>
      </c>
      <c r="C6" s="51">
        <v>215916.79873728307</v>
      </c>
      <c r="D6" s="51">
        <v>257964.4223027509</v>
      </c>
      <c r="E6" s="51">
        <v>290096.8296</v>
      </c>
      <c r="F6" s="51">
        <v>322633.69179109327</v>
      </c>
      <c r="G6" s="51">
        <v>356622.10132344195</v>
      </c>
      <c r="H6" s="73">
        <v>379329.303531549</v>
      </c>
      <c r="I6" s="73">
        <v>398253.22561024985</v>
      </c>
      <c r="J6" s="65">
        <f>+I6/C6-1</f>
        <v>0.84447540876532146</v>
      </c>
    </row>
    <row r="7" spans="1:12" x14ac:dyDescent="0.25">
      <c r="A7" t="s">
        <v>94</v>
      </c>
      <c r="B7" s="75" t="s">
        <v>94</v>
      </c>
      <c r="C7" s="54">
        <v>111626</v>
      </c>
      <c r="D7" s="54">
        <v>140485</v>
      </c>
      <c r="E7" s="54">
        <v>163757</v>
      </c>
      <c r="F7" s="54">
        <v>205585</v>
      </c>
      <c r="G7" s="54">
        <v>269452</v>
      </c>
      <c r="H7" s="76">
        <v>328078</v>
      </c>
      <c r="I7" s="76">
        <v>399459.54783783382</v>
      </c>
      <c r="J7" s="65">
        <f t="shared" ref="J7:J31" si="0">+I7/C7-1</f>
        <v>2.5785529163262484</v>
      </c>
      <c r="L7" s="32" t="s">
        <v>132</v>
      </c>
    </row>
    <row r="8" spans="1:12" x14ac:dyDescent="0.25">
      <c r="A8" t="s">
        <v>138</v>
      </c>
      <c r="B8" s="75" t="s">
        <v>104</v>
      </c>
      <c r="C8" s="54">
        <v>68160.379175416369</v>
      </c>
      <c r="D8" s="54">
        <v>82160.592979040754</v>
      </c>
      <c r="E8" s="54">
        <v>92666.087499999994</v>
      </c>
      <c r="F8" s="54">
        <v>103379.57179079209</v>
      </c>
      <c r="G8" s="54">
        <v>113337.27718986537</v>
      </c>
      <c r="H8" s="76">
        <v>121002.5009098406</v>
      </c>
      <c r="I8" s="76">
        <v>128659.344005532</v>
      </c>
      <c r="J8" s="65">
        <f t="shared" si="0"/>
        <v>0.8875972458195478</v>
      </c>
    </row>
    <row r="9" spans="1:12" x14ac:dyDescent="0.25">
      <c r="A9" t="s">
        <v>89</v>
      </c>
      <c r="B9" s="75" t="s">
        <v>89</v>
      </c>
      <c r="C9" s="54">
        <v>470000</v>
      </c>
      <c r="D9" s="54">
        <v>531550</v>
      </c>
      <c r="E9" s="54">
        <v>582021</v>
      </c>
      <c r="F9" s="54">
        <v>637284.25254632672</v>
      </c>
      <c r="G9" s="54">
        <v>705473.66756878363</v>
      </c>
      <c r="H9" s="76">
        <v>780959.34999864351</v>
      </c>
      <c r="I9" s="76">
        <v>864522.00044849829</v>
      </c>
      <c r="J9" s="65">
        <f t="shared" si="0"/>
        <v>0.83940851159254959</v>
      </c>
    </row>
    <row r="10" spans="1:12" x14ac:dyDescent="0.25">
      <c r="A10" t="s">
        <v>99</v>
      </c>
      <c r="B10" s="75" t="s">
        <v>99</v>
      </c>
      <c r="C10" s="54">
        <v>9700</v>
      </c>
      <c r="D10" s="54">
        <v>10864.000000000002</v>
      </c>
      <c r="E10" s="54">
        <v>12167.680000000004</v>
      </c>
      <c r="F10" s="54">
        <v>13627</v>
      </c>
      <c r="G10" s="54">
        <v>15262.240000000002</v>
      </c>
      <c r="H10" s="76">
        <v>17093.708800000004</v>
      </c>
      <c r="I10" s="76">
        <v>19144.953856000007</v>
      </c>
      <c r="J10" s="65">
        <f t="shared" si="0"/>
        <v>0.97370658309278424</v>
      </c>
    </row>
    <row r="11" spans="1:12" x14ac:dyDescent="0.25">
      <c r="A11" t="s">
        <v>105</v>
      </c>
      <c r="B11" s="75" t="s">
        <v>105</v>
      </c>
      <c r="C11" s="54">
        <v>108420</v>
      </c>
      <c r="D11" s="54">
        <v>194598</v>
      </c>
      <c r="E11" s="54">
        <v>215303</v>
      </c>
      <c r="F11" s="54">
        <v>238210.98782618527</v>
      </c>
      <c r="G11" s="54">
        <v>309674.28417404089</v>
      </c>
      <c r="H11" s="76">
        <v>402576.56942625315</v>
      </c>
      <c r="I11" s="76">
        <v>523349.5402541291</v>
      </c>
      <c r="J11" s="65">
        <f t="shared" si="0"/>
        <v>3.8270571873651456</v>
      </c>
    </row>
    <row r="12" spans="1:12" x14ac:dyDescent="0.25">
      <c r="A12" t="s">
        <v>106</v>
      </c>
      <c r="B12" s="75" t="s">
        <v>106</v>
      </c>
      <c r="C12" s="54">
        <v>124520.5139355765</v>
      </c>
      <c r="D12" s="54">
        <v>142081.521708252</v>
      </c>
      <c r="E12" s="54">
        <v>152024.0154</v>
      </c>
      <c r="F12" s="54">
        <v>161843.78836774052</v>
      </c>
      <c r="G12" s="54">
        <v>172281.82701465747</v>
      </c>
      <c r="H12" s="76">
        <v>180277.68389593199</v>
      </c>
      <c r="I12" s="76">
        <v>186467.7176185635</v>
      </c>
      <c r="J12" s="65">
        <f t="shared" si="0"/>
        <v>0.49748593002946317</v>
      </c>
    </row>
    <row r="13" spans="1:12" x14ac:dyDescent="0.25">
      <c r="A13" t="s">
        <v>91</v>
      </c>
      <c r="B13" s="75" t="s">
        <v>91</v>
      </c>
      <c r="C13" s="54">
        <v>47937.090299999996</v>
      </c>
      <c r="D13" s="54">
        <v>53885.563200000004</v>
      </c>
      <c r="E13" s="54">
        <v>58055.279399999999</v>
      </c>
      <c r="F13" s="54">
        <v>63064.943699999996</v>
      </c>
      <c r="G13" s="54">
        <v>68607.366549109502</v>
      </c>
      <c r="H13" s="76">
        <v>72940.31692611301</v>
      </c>
      <c r="I13" s="76">
        <v>76707.940669510499</v>
      </c>
      <c r="J13" s="65">
        <f t="shared" si="0"/>
        <v>0.60017932230464366</v>
      </c>
    </row>
    <row r="14" spans="1:12" x14ac:dyDescent="0.25">
      <c r="A14" t="s">
        <v>80</v>
      </c>
      <c r="B14" s="75" t="s">
        <v>80</v>
      </c>
      <c r="C14" s="54">
        <v>72304</v>
      </c>
      <c r="D14" s="54">
        <v>83402</v>
      </c>
      <c r="E14" s="54">
        <v>91723</v>
      </c>
      <c r="F14" s="54">
        <v>100874.18442003788</v>
      </c>
      <c r="G14" s="54">
        <v>112676.46399718232</v>
      </c>
      <c r="H14" s="76">
        <v>125859.61028485265</v>
      </c>
      <c r="I14" s="76">
        <v>140585.18468818042</v>
      </c>
      <c r="J14" s="65">
        <f t="shared" si="0"/>
        <v>0.94436247909078919</v>
      </c>
    </row>
    <row r="15" spans="1:12" x14ac:dyDescent="0.25">
      <c r="A15" t="s">
        <v>93</v>
      </c>
      <c r="B15" s="75" t="s">
        <v>93</v>
      </c>
      <c r="C15" s="54">
        <v>11563</v>
      </c>
      <c r="D15" s="54">
        <v>16198</v>
      </c>
      <c r="E15" s="54">
        <v>17834</v>
      </c>
      <c r="F15" s="54">
        <v>19635.236202000247</v>
      </c>
      <c r="G15" s="54">
        <v>23424.836788986297</v>
      </c>
      <c r="H15" s="76">
        <v>27945.830289260652</v>
      </c>
      <c r="I15" s="76">
        <v>33339.375535087958</v>
      </c>
      <c r="J15" s="65">
        <f t="shared" si="0"/>
        <v>1.8832807692716389</v>
      </c>
    </row>
    <row r="16" spans="1:12" x14ac:dyDescent="0.25">
      <c r="A16" t="s">
        <v>107</v>
      </c>
      <c r="B16" s="75" t="s">
        <v>107</v>
      </c>
      <c r="C16" s="54">
        <v>27000</v>
      </c>
      <c r="D16" s="54">
        <v>29349</v>
      </c>
      <c r="E16" s="54">
        <v>29994.678</v>
      </c>
      <c r="F16" s="54">
        <v>30654.560915999999</v>
      </c>
      <c r="G16" s="54">
        <v>79758.560916000002</v>
      </c>
      <c r="H16" s="76">
        <v>131097.62091599999</v>
      </c>
      <c r="I16" s="76">
        <v>184671.74091599998</v>
      </c>
      <c r="J16" s="65">
        <f t="shared" si="0"/>
        <v>5.8396941079999989</v>
      </c>
    </row>
    <row r="17" spans="1:10" x14ac:dyDescent="0.25">
      <c r="A17" t="s">
        <v>108</v>
      </c>
      <c r="B17" s="75" t="s">
        <v>108</v>
      </c>
      <c r="C17" s="54">
        <v>51085.980300000003</v>
      </c>
      <c r="D17" s="54">
        <v>59560.155900000005</v>
      </c>
      <c r="E17" s="54">
        <v>67495.358699999997</v>
      </c>
      <c r="F17" s="54">
        <v>78449.102100000004</v>
      </c>
      <c r="G17" s="54">
        <v>90484.482065921999</v>
      </c>
      <c r="H17" s="76">
        <v>101523.72947733449</v>
      </c>
      <c r="I17" s="76">
        <v>114373.19377770298</v>
      </c>
      <c r="J17" s="65">
        <f t="shared" si="0"/>
        <v>1.2388372133812804</v>
      </c>
    </row>
    <row r="18" spans="1:10" x14ac:dyDescent="0.25">
      <c r="A18" t="s">
        <v>100</v>
      </c>
      <c r="B18" s="75" t="s">
        <v>97</v>
      </c>
      <c r="C18" s="54">
        <v>5904.6393421418752</v>
      </c>
      <c r="D18" s="54">
        <v>6826.1726498750004</v>
      </c>
      <c r="E18" s="54">
        <v>7891.5290750000004</v>
      </c>
      <c r="F18" s="54">
        <v>9123.1550000000007</v>
      </c>
      <c r="G18" s="54">
        <v>10546.367179999999</v>
      </c>
      <c r="H18" s="76">
        <v>12191.600460079999</v>
      </c>
      <c r="I18" s="76">
        <v>14093.490131852477</v>
      </c>
      <c r="J18" s="65">
        <f t="shared" si="0"/>
        <v>1.3868502909680069</v>
      </c>
    </row>
    <row r="19" spans="1:10" x14ac:dyDescent="0.25">
      <c r="A19" t="s">
        <v>97</v>
      </c>
      <c r="B19" s="75" t="s">
        <v>100</v>
      </c>
      <c r="C19" s="54">
        <v>75500</v>
      </c>
      <c r="D19" s="54">
        <v>85033</v>
      </c>
      <c r="E19" s="54">
        <v>100040</v>
      </c>
      <c r="F19" s="54">
        <v>117695.50174638082</v>
      </c>
      <c r="G19" s="54">
        <v>136409.08652405537</v>
      </c>
      <c r="H19" s="76">
        <v>158098.13128138016</v>
      </c>
      <c r="I19" s="76">
        <v>183235.7341551196</v>
      </c>
      <c r="J19" s="65">
        <f t="shared" si="0"/>
        <v>1.4269633662929748</v>
      </c>
    </row>
    <row r="20" spans="1:10" x14ac:dyDescent="0.25">
      <c r="A20" t="s">
        <v>90</v>
      </c>
      <c r="B20" s="75" t="s">
        <v>90</v>
      </c>
      <c r="C20" s="54">
        <v>55937.354793993538</v>
      </c>
      <c r="D20" s="54">
        <v>69756.307095269207</v>
      </c>
      <c r="E20" s="54">
        <v>78673</v>
      </c>
      <c r="F20" s="54">
        <v>88729.481056771154</v>
      </c>
      <c r="G20" s="54">
        <v>103369.8454311384</v>
      </c>
      <c r="H20" s="76">
        <v>120425.86992727623</v>
      </c>
      <c r="I20" s="76">
        <v>140296.1384652768</v>
      </c>
      <c r="J20" s="65">
        <f t="shared" si="0"/>
        <v>1.508093902222591</v>
      </c>
    </row>
    <row r="21" spans="1:10" x14ac:dyDescent="0.25">
      <c r="A21" t="s">
        <v>98</v>
      </c>
      <c r="B21" s="75" t="s">
        <v>98</v>
      </c>
      <c r="C21" s="54">
        <v>116513</v>
      </c>
      <c r="D21" s="54">
        <v>131173.41859999998</v>
      </c>
      <c r="E21" s="54">
        <v>141860.79260000002</v>
      </c>
      <c r="F21" s="54">
        <v>151908.649</v>
      </c>
      <c r="G21" s="54">
        <v>161880.27492482442</v>
      </c>
      <c r="H21" s="76">
        <v>171256.80229600181</v>
      </c>
      <c r="I21" s="76">
        <v>179377.42035467381</v>
      </c>
      <c r="J21" s="65">
        <f t="shared" si="0"/>
        <v>0.53954855127474022</v>
      </c>
    </row>
    <row r="22" spans="1:10" x14ac:dyDescent="0.25">
      <c r="A22" t="s">
        <v>81</v>
      </c>
      <c r="B22" s="75" t="s">
        <v>81</v>
      </c>
      <c r="C22" s="54">
        <v>21935.106802721086</v>
      </c>
      <c r="D22" s="54">
        <v>25048.395918367347</v>
      </c>
      <c r="E22" s="54">
        <v>24572</v>
      </c>
      <c r="F22" s="54">
        <v>32438.801020408162</v>
      </c>
      <c r="G22" s="54">
        <v>44401.115020408164</v>
      </c>
      <c r="H22" s="76">
        <v>60846.368020408161</v>
      </c>
      <c r="I22" s="76">
        <v>72430.908020408155</v>
      </c>
      <c r="J22" s="65">
        <f t="shared" si="0"/>
        <v>2.3020540393002773</v>
      </c>
    </row>
    <row r="23" spans="1:10" x14ac:dyDescent="0.25">
      <c r="A23" t="s">
        <v>109</v>
      </c>
      <c r="B23" s="75" t="s">
        <v>109</v>
      </c>
      <c r="C23" s="54">
        <v>78192</v>
      </c>
      <c r="D23" s="54">
        <v>95182</v>
      </c>
      <c r="E23" s="54">
        <v>114292.9782</v>
      </c>
      <c r="F23" s="54">
        <v>137026.64130000002</v>
      </c>
      <c r="G23" s="54">
        <v>161806.4961009</v>
      </c>
      <c r="H23" s="76">
        <v>180222.7439428324</v>
      </c>
      <c r="I23" s="76">
        <v>197093.46725057918</v>
      </c>
      <c r="J23" s="65">
        <f t="shared" si="0"/>
        <v>1.5206346845019847</v>
      </c>
    </row>
    <row r="24" spans="1:10" x14ac:dyDescent="0.25">
      <c r="A24" t="s">
        <v>110</v>
      </c>
      <c r="B24" s="75" t="s">
        <v>110</v>
      </c>
      <c r="C24" s="54">
        <v>226563</v>
      </c>
      <c r="D24" s="54">
        <v>217623.44939999998</v>
      </c>
      <c r="E24" s="54">
        <v>242575.83960000001</v>
      </c>
      <c r="F24" s="54">
        <v>337021.19891490048</v>
      </c>
      <c r="G24" s="54">
        <v>384204.16676298651</v>
      </c>
      <c r="H24" s="76">
        <v>437992.75010980456</v>
      </c>
      <c r="I24" s="76">
        <v>499311.73512517713</v>
      </c>
      <c r="J24" s="65">
        <f t="shared" si="0"/>
        <v>1.2038538292888825</v>
      </c>
    </row>
    <row r="25" spans="1:10" x14ac:dyDescent="0.25">
      <c r="A25" t="s">
        <v>82</v>
      </c>
      <c r="B25" s="75" t="s">
        <v>82</v>
      </c>
      <c r="C25" s="54">
        <v>96392.552846031336</v>
      </c>
      <c r="D25" s="54">
        <v>109015.87545810203</v>
      </c>
      <c r="E25" s="54">
        <v>119367</v>
      </c>
      <c r="F25" s="54">
        <v>130700.97019471358</v>
      </c>
      <c r="G25" s="54">
        <v>144685.97400554793</v>
      </c>
      <c r="H25" s="76">
        <v>160167.37322414157</v>
      </c>
      <c r="I25" s="76">
        <v>177305.2821591247</v>
      </c>
      <c r="J25" s="65">
        <f t="shared" si="0"/>
        <v>0.83940851159254981</v>
      </c>
    </row>
    <row r="26" spans="1:10" x14ac:dyDescent="0.25">
      <c r="A26" t="s">
        <v>111</v>
      </c>
      <c r="B26" s="75" t="s">
        <v>111</v>
      </c>
      <c r="C26" s="54">
        <v>49514</v>
      </c>
      <c r="D26" s="54">
        <v>61674</v>
      </c>
      <c r="E26" s="54">
        <v>73276.134900000005</v>
      </c>
      <c r="F26" s="54">
        <v>85503.347999999998</v>
      </c>
      <c r="G26" s="54">
        <v>97402.410443740489</v>
      </c>
      <c r="H26" s="76">
        <v>109000.39389328951</v>
      </c>
      <c r="I26" s="76">
        <v>119414.9993118705</v>
      </c>
      <c r="J26" s="65">
        <f t="shared" si="0"/>
        <v>1.4117421196403139</v>
      </c>
    </row>
    <row r="27" spans="1:10" x14ac:dyDescent="0.25">
      <c r="A27" t="s">
        <v>112</v>
      </c>
      <c r="B27" s="75" t="s">
        <v>112</v>
      </c>
      <c r="C27" s="54">
        <v>119036</v>
      </c>
      <c r="D27" s="54">
        <v>125705.99398685977</v>
      </c>
      <c r="E27" s="54">
        <v>127929.28955541336</v>
      </c>
      <c r="F27" s="54">
        <v>130191.90737924195</v>
      </c>
      <c r="G27" s="54">
        <v>134097.6646006192</v>
      </c>
      <c r="H27" s="76">
        <v>138120.59453863779</v>
      </c>
      <c r="I27" s="76">
        <v>142264.21237479692</v>
      </c>
      <c r="J27" s="65">
        <f t="shared" si="0"/>
        <v>0.19513602922474638</v>
      </c>
    </row>
    <row r="28" spans="1:10" x14ac:dyDescent="0.25">
      <c r="A28" t="s">
        <v>139</v>
      </c>
      <c r="B28" s="75" t="s">
        <v>113</v>
      </c>
      <c r="C28" s="54">
        <v>7530</v>
      </c>
      <c r="D28" s="54">
        <v>10234</v>
      </c>
      <c r="E28" s="54">
        <v>13446</v>
      </c>
      <c r="F28" s="54">
        <v>18756</v>
      </c>
      <c r="G28" s="54">
        <v>30221</v>
      </c>
      <c r="H28" s="76">
        <v>59623</v>
      </c>
      <c r="I28" s="76">
        <v>117630.19519539393</v>
      </c>
      <c r="J28" s="65">
        <f t="shared" si="0"/>
        <v>14.621539866586179</v>
      </c>
    </row>
    <row r="29" spans="1:10" x14ac:dyDescent="0.25">
      <c r="A29" t="s">
        <v>114</v>
      </c>
      <c r="B29" s="75" t="s">
        <v>114</v>
      </c>
      <c r="C29" s="54">
        <v>22634</v>
      </c>
      <c r="D29" s="54">
        <v>54271</v>
      </c>
      <c r="E29" s="54">
        <v>57600</v>
      </c>
      <c r="F29" s="54">
        <v>61133.201894197635</v>
      </c>
      <c r="G29" s="54">
        <v>62507</v>
      </c>
      <c r="H29" s="76">
        <v>80571.523000000001</v>
      </c>
      <c r="I29" s="76">
        <v>103856.693147</v>
      </c>
      <c r="J29" s="65">
        <f t="shared" si="0"/>
        <v>3.5885258083856142</v>
      </c>
    </row>
    <row r="30" spans="1:10" x14ac:dyDescent="0.25">
      <c r="A30" t="s">
        <v>88</v>
      </c>
      <c r="B30" s="75" t="s">
        <v>88</v>
      </c>
      <c r="C30" s="54">
        <v>652225</v>
      </c>
      <c r="D30" s="54">
        <v>770239</v>
      </c>
      <c r="E30" s="54">
        <v>842875.27219035721</v>
      </c>
      <c r="F30" s="54">
        <v>922798.73036686098</v>
      </c>
      <c r="G30" s="54">
        <v>1001062.319045329</v>
      </c>
      <c r="H30" s="76">
        <v>1056881.6512567408</v>
      </c>
      <c r="I30" s="76">
        <v>1106084.5136228933</v>
      </c>
      <c r="J30" s="65">
        <f t="shared" si="0"/>
        <v>0.69586341158786191</v>
      </c>
    </row>
    <row r="31" spans="1:10" x14ac:dyDescent="0.25">
      <c r="B31" s="78" t="s">
        <v>2</v>
      </c>
      <c r="C31" s="57">
        <f>SUM(C6:C30)</f>
        <v>2846110.4162331633</v>
      </c>
      <c r="D31" s="57">
        <f t="shared" ref="D31:I31" si="1">SUM(D6:D30)</f>
        <v>3363880.8691985169</v>
      </c>
      <c r="E31" s="57">
        <f t="shared" si="1"/>
        <v>3717537.7647207696</v>
      </c>
      <c r="F31" s="57">
        <f t="shared" si="1"/>
        <v>4198269.9055336509</v>
      </c>
      <c r="G31" s="57">
        <f t="shared" si="1"/>
        <v>4789648.8276275396</v>
      </c>
      <c r="H31" s="57">
        <f t="shared" si="1"/>
        <v>5414083.026406372</v>
      </c>
      <c r="I31" s="57">
        <f t="shared" si="1"/>
        <v>6121928.554531455</v>
      </c>
      <c r="J31" s="65">
        <f t="shared" si="0"/>
        <v>1.1509806926724395</v>
      </c>
    </row>
    <row r="32" spans="1:10" x14ac:dyDescent="0.25">
      <c r="B32" s="81" t="s">
        <v>117</v>
      </c>
      <c r="C32" s="80">
        <f>+C31/$C$31*100</f>
        <v>100</v>
      </c>
      <c r="D32" s="80">
        <f t="shared" ref="D32:I32" si="2">+D31/$C$31*100</f>
        <v>118.19221243182211</v>
      </c>
      <c r="E32" s="80">
        <f t="shared" si="2"/>
        <v>130.61818485738664</v>
      </c>
      <c r="F32" s="80">
        <f t="shared" si="2"/>
        <v>147.5090313288012</v>
      </c>
      <c r="G32" s="80">
        <f t="shared" si="2"/>
        <v>168.28752673505394</v>
      </c>
      <c r="H32" s="80">
        <f t="shared" si="2"/>
        <v>190.22744147684648</v>
      </c>
      <c r="I32" s="80">
        <f t="shared" si="2"/>
        <v>215.09806926724394</v>
      </c>
      <c r="J32" s="79"/>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2"/>
  <sheetViews>
    <sheetView topLeftCell="A12" workbookViewId="0">
      <selection activeCell="A8" sqref="A8:A32"/>
    </sheetView>
  </sheetViews>
  <sheetFormatPr baseColWidth="10" defaultColWidth="11.42578125" defaultRowHeight="15" x14ac:dyDescent="0.25"/>
  <sheetData>
    <row r="2" spans="1:8" x14ac:dyDescent="0.25">
      <c r="D2" s="33" t="s">
        <v>101</v>
      </c>
    </row>
    <row r="4" spans="1:8" x14ac:dyDescent="0.25">
      <c r="B4" s="45" t="s">
        <v>118</v>
      </c>
      <c r="C4" s="86" t="s">
        <v>121</v>
      </c>
    </row>
    <row r="5" spans="1:8" x14ac:dyDescent="0.25">
      <c r="C5" s="2" t="s">
        <v>122</v>
      </c>
      <c r="D5" s="2"/>
    </row>
    <row r="6" spans="1:8" x14ac:dyDescent="0.25">
      <c r="H6" s="38" t="s">
        <v>129</v>
      </c>
    </row>
    <row r="7" spans="1:8" x14ac:dyDescent="0.25">
      <c r="B7" s="47" t="s">
        <v>102</v>
      </c>
      <c r="C7" s="39">
        <v>2007</v>
      </c>
      <c r="D7" s="39">
        <v>2014</v>
      </c>
    </row>
    <row r="8" spans="1:8" x14ac:dyDescent="0.25">
      <c r="A8" t="s">
        <v>103</v>
      </c>
      <c r="B8" s="58" t="s">
        <v>103</v>
      </c>
      <c r="C8" s="87">
        <v>0.26315789473684209</v>
      </c>
      <c r="D8" s="87">
        <v>0.19542772861356933</v>
      </c>
    </row>
    <row r="9" spans="1:8" x14ac:dyDescent="0.25">
      <c r="A9" t="s">
        <v>94</v>
      </c>
      <c r="B9" s="84" t="s">
        <v>94</v>
      </c>
      <c r="C9" s="88">
        <v>0.10835913312693499</v>
      </c>
      <c r="D9" s="88">
        <v>0.12933911882510013</v>
      </c>
    </row>
    <row r="10" spans="1:8" x14ac:dyDescent="0.25">
      <c r="A10" t="s">
        <v>138</v>
      </c>
      <c r="B10" s="84" t="s">
        <v>104</v>
      </c>
      <c r="C10" s="88">
        <v>0.26315789473684209</v>
      </c>
      <c r="D10" s="88">
        <v>0.1834862385321101</v>
      </c>
    </row>
    <row r="11" spans="1:8" x14ac:dyDescent="0.25">
      <c r="A11" t="s">
        <v>89</v>
      </c>
      <c r="B11" s="84" t="s">
        <v>89</v>
      </c>
      <c r="C11" s="88">
        <v>4.5918367346938792E-2</v>
      </c>
      <c r="D11" s="88">
        <v>5.2766798418972333E-2</v>
      </c>
      <c r="F11" s="32" t="s">
        <v>201</v>
      </c>
    </row>
    <row r="12" spans="1:8" x14ac:dyDescent="0.25">
      <c r="A12" t="s">
        <v>99</v>
      </c>
      <c r="B12" s="84" t="s">
        <v>99</v>
      </c>
      <c r="C12" s="88">
        <v>6.5062866995234142E-2</v>
      </c>
      <c r="D12" s="88">
        <v>0.21321961620469082</v>
      </c>
    </row>
    <row r="13" spans="1:8" x14ac:dyDescent="0.25">
      <c r="A13" t="s">
        <v>105</v>
      </c>
      <c r="B13" s="84" t="s">
        <v>105</v>
      </c>
      <c r="C13" s="88">
        <v>7.9098279612418429E-2</v>
      </c>
      <c r="D13" s="88">
        <v>0.15050167224080269</v>
      </c>
    </row>
    <row r="14" spans="1:8" x14ac:dyDescent="0.25">
      <c r="A14" t="s">
        <v>106</v>
      </c>
      <c r="B14" s="84" t="s">
        <v>106</v>
      </c>
      <c r="C14" s="88">
        <v>0.25</v>
      </c>
      <c r="D14" s="88">
        <v>0.23853211009174313</v>
      </c>
    </row>
    <row r="15" spans="1:8" x14ac:dyDescent="0.25">
      <c r="A15" t="s">
        <v>91</v>
      </c>
      <c r="B15" s="84" t="s">
        <v>91</v>
      </c>
      <c r="C15" s="88">
        <v>0.25</v>
      </c>
      <c r="D15" s="88">
        <v>0.24770642201834864</v>
      </c>
    </row>
    <row r="16" spans="1:8" x14ac:dyDescent="0.25">
      <c r="A16" t="s">
        <v>80</v>
      </c>
      <c r="B16" s="84" t="s">
        <v>80</v>
      </c>
      <c r="C16" s="88">
        <v>0.19774569903104605</v>
      </c>
      <c r="D16" s="88">
        <v>0.20066889632107024</v>
      </c>
    </row>
    <row r="17" spans="1:4" x14ac:dyDescent="0.25">
      <c r="A17" t="s">
        <v>93</v>
      </c>
      <c r="B17" s="84" t="s">
        <v>93</v>
      </c>
      <c r="C17" s="88">
        <v>0.19774569903104605</v>
      </c>
      <c r="D17" s="88">
        <v>0.24414715719063543</v>
      </c>
    </row>
    <row r="18" spans="1:4" x14ac:dyDescent="0.25">
      <c r="A18" t="s">
        <v>107</v>
      </c>
      <c r="B18" s="84" t="s">
        <v>107</v>
      </c>
      <c r="C18" s="88">
        <v>8.9399999999999993E-2</v>
      </c>
      <c r="D18" s="88">
        <v>0.14814814814814814</v>
      </c>
    </row>
    <row r="19" spans="1:4" x14ac:dyDescent="0.25">
      <c r="A19" t="s">
        <v>108</v>
      </c>
      <c r="B19" s="84" t="s">
        <v>108</v>
      </c>
      <c r="C19" s="88">
        <v>0.26315789473684209</v>
      </c>
      <c r="D19" s="88">
        <v>0.25229357798165136</v>
      </c>
    </row>
    <row r="20" spans="1:4" x14ac:dyDescent="0.25">
      <c r="A20" t="s">
        <v>100</v>
      </c>
      <c r="B20" s="84" t="s">
        <v>100</v>
      </c>
      <c r="C20" s="88">
        <v>0.22719867447595563</v>
      </c>
      <c r="D20" s="88">
        <v>0.16666666666666669</v>
      </c>
    </row>
    <row r="21" spans="1:4" x14ac:dyDescent="0.25">
      <c r="A21" t="s">
        <v>97</v>
      </c>
      <c r="B21" s="85" t="s">
        <v>97</v>
      </c>
      <c r="C21" s="88">
        <v>4.3554006968641118E-2</v>
      </c>
      <c r="D21" s="88">
        <v>3.9295818924866388E-2</v>
      </c>
    </row>
    <row r="22" spans="1:4" x14ac:dyDescent="0.25">
      <c r="A22" t="s">
        <v>90</v>
      </c>
      <c r="B22" s="84" t="s">
        <v>90</v>
      </c>
      <c r="C22" s="88">
        <v>0.11351909184726523</v>
      </c>
      <c r="D22" s="88">
        <v>0.14185580774365822</v>
      </c>
    </row>
    <row r="23" spans="1:4" x14ac:dyDescent="0.25">
      <c r="A23" t="s">
        <v>98</v>
      </c>
      <c r="B23" s="84" t="s">
        <v>98</v>
      </c>
      <c r="C23" s="88">
        <v>0.26315789473684209</v>
      </c>
      <c r="D23" s="88">
        <v>0.25688073394495414</v>
      </c>
    </row>
    <row r="24" spans="1:4" x14ac:dyDescent="0.25">
      <c r="A24" t="s">
        <v>81</v>
      </c>
      <c r="B24" s="85" t="s">
        <v>81</v>
      </c>
      <c r="C24" s="88">
        <v>7.3529411764705885E-2</v>
      </c>
      <c r="D24" s="88">
        <v>4.7348484848484841E-2</v>
      </c>
    </row>
    <row r="25" spans="1:4" x14ac:dyDescent="0.25">
      <c r="A25" t="s">
        <v>109</v>
      </c>
      <c r="B25" s="84" t="s">
        <v>109</v>
      </c>
      <c r="C25" s="88">
        <v>0.19736842105263158</v>
      </c>
      <c r="D25" s="88">
        <v>0.19724770642201836</v>
      </c>
    </row>
    <row r="26" spans="1:4" x14ac:dyDescent="0.25">
      <c r="A26" t="s">
        <v>110</v>
      </c>
      <c r="B26" s="84" t="s">
        <v>110</v>
      </c>
      <c r="C26" s="88">
        <v>0.27631578947368424</v>
      </c>
      <c r="D26" s="88">
        <v>0.25229357798165136</v>
      </c>
    </row>
    <row r="27" spans="1:4" x14ac:dyDescent="0.25">
      <c r="A27" t="s">
        <v>82</v>
      </c>
      <c r="B27" s="84" t="s">
        <v>82</v>
      </c>
      <c r="C27" s="88">
        <v>6.1224489795918366E-2</v>
      </c>
      <c r="D27" s="88">
        <v>9.8000000000000004E-2</v>
      </c>
    </row>
    <row r="28" spans="1:4" x14ac:dyDescent="0.25">
      <c r="A28" t="s">
        <v>111</v>
      </c>
      <c r="B28" s="84" t="s">
        <v>111</v>
      </c>
      <c r="C28" s="88">
        <v>0.22368421052631579</v>
      </c>
      <c r="D28" s="88">
        <v>0.25688073394495414</v>
      </c>
    </row>
    <row r="29" spans="1:4" x14ac:dyDescent="0.25">
      <c r="A29" t="s">
        <v>112</v>
      </c>
      <c r="B29" s="84" t="s">
        <v>112</v>
      </c>
      <c r="C29" s="88">
        <v>3.2041217822607E-2</v>
      </c>
      <c r="D29" s="88">
        <v>2.8501646518195013E-2</v>
      </c>
    </row>
    <row r="30" spans="1:4" x14ac:dyDescent="0.25">
      <c r="A30" t="s">
        <v>139</v>
      </c>
      <c r="B30" s="85" t="s">
        <v>113</v>
      </c>
      <c r="C30" s="88">
        <v>0.14285714285714288</v>
      </c>
      <c r="D30" s="88">
        <v>0.12269938650306748</v>
      </c>
    </row>
    <row r="31" spans="1:4" x14ac:dyDescent="0.25">
      <c r="A31" t="s">
        <v>114</v>
      </c>
      <c r="B31" s="84" t="s">
        <v>114</v>
      </c>
      <c r="C31" s="88">
        <v>0.13194444444444445</v>
      </c>
      <c r="D31" s="88">
        <v>0.1648351648351648</v>
      </c>
    </row>
    <row r="32" spans="1:4" x14ac:dyDescent="0.25">
      <c r="A32" t="s">
        <v>88</v>
      </c>
      <c r="B32" s="60" t="s">
        <v>88</v>
      </c>
      <c r="C32" s="89">
        <v>0.30263157894736836</v>
      </c>
      <c r="D32" s="89">
        <v>0.27522935779816515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3"/>
  <sheetViews>
    <sheetView topLeftCell="A10" workbookViewId="0">
      <selection activeCell="A6" sqref="A6:A30"/>
    </sheetView>
  </sheetViews>
  <sheetFormatPr baseColWidth="10" defaultColWidth="11.42578125" defaultRowHeight="15" x14ac:dyDescent="0.25"/>
  <cols>
    <col min="2" max="2" width="20.7109375" customWidth="1"/>
  </cols>
  <sheetData>
    <row r="3" spans="1:10" x14ac:dyDescent="0.25">
      <c r="B3" s="103" t="s">
        <v>198</v>
      </c>
      <c r="C3" s="36"/>
      <c r="D3" s="36"/>
      <c r="E3" s="36"/>
      <c r="F3" s="36"/>
      <c r="G3" s="33" t="s">
        <v>101</v>
      </c>
      <c r="J3" s="32" t="s">
        <v>133</v>
      </c>
    </row>
    <row r="5" spans="1:10" x14ac:dyDescent="0.25">
      <c r="B5" s="47" t="s">
        <v>102</v>
      </c>
      <c r="C5" s="82">
        <v>2007</v>
      </c>
      <c r="D5" s="82">
        <v>2008</v>
      </c>
      <c r="E5" s="82">
        <v>2009</v>
      </c>
      <c r="F5" s="82">
        <v>2010</v>
      </c>
      <c r="G5" s="82">
        <v>2011</v>
      </c>
      <c r="H5" s="90">
        <v>2012</v>
      </c>
      <c r="I5" s="90">
        <v>2013</v>
      </c>
      <c r="J5" s="104" t="s">
        <v>124</v>
      </c>
    </row>
    <row r="6" spans="1:10" x14ac:dyDescent="0.25">
      <c r="A6" t="s">
        <v>103</v>
      </c>
      <c r="B6" s="50" t="s">
        <v>103</v>
      </c>
      <c r="C6" s="91">
        <v>28</v>
      </c>
      <c r="D6" s="91">
        <v>28</v>
      </c>
      <c r="E6" s="91">
        <v>28</v>
      </c>
      <c r="F6" s="51">
        <v>28</v>
      </c>
      <c r="G6" s="51">
        <v>28</v>
      </c>
      <c r="H6" s="91">
        <v>28</v>
      </c>
      <c r="I6" s="91">
        <v>28</v>
      </c>
      <c r="J6" s="73">
        <f>+I6-C6</f>
        <v>0</v>
      </c>
    </row>
    <row r="7" spans="1:10" x14ac:dyDescent="0.25">
      <c r="A7" t="s">
        <v>94</v>
      </c>
      <c r="B7" s="53" t="s">
        <v>94</v>
      </c>
      <c r="C7" s="92">
        <v>84.7</v>
      </c>
      <c r="D7" s="92">
        <v>84.7</v>
      </c>
      <c r="E7" s="92">
        <v>84.7</v>
      </c>
      <c r="F7" s="54">
        <v>84.7</v>
      </c>
      <c r="G7" s="54">
        <v>84.7</v>
      </c>
      <c r="H7" s="92">
        <v>87</v>
      </c>
      <c r="I7" s="92">
        <v>109.3</v>
      </c>
      <c r="J7" s="73">
        <f t="shared" ref="J7:J31" si="0">I7-C7</f>
        <v>24.599999999999994</v>
      </c>
    </row>
    <row r="8" spans="1:10" x14ac:dyDescent="0.25">
      <c r="A8" t="s">
        <v>138</v>
      </c>
      <c r="B8" s="75" t="s">
        <v>104</v>
      </c>
      <c r="C8" s="92">
        <v>0</v>
      </c>
      <c r="D8" s="92">
        <v>0</v>
      </c>
      <c r="E8" s="92">
        <v>0</v>
      </c>
      <c r="F8" s="93">
        <v>0</v>
      </c>
      <c r="G8" s="93">
        <v>8</v>
      </c>
      <c r="H8" s="92">
        <v>54.9</v>
      </c>
      <c r="I8" s="92">
        <v>54.9</v>
      </c>
      <c r="J8" s="73">
        <f t="shared" si="0"/>
        <v>54.9</v>
      </c>
    </row>
    <row r="9" spans="1:10" x14ac:dyDescent="0.25">
      <c r="A9" t="s">
        <v>89</v>
      </c>
      <c r="B9" s="53" t="s">
        <v>89</v>
      </c>
      <c r="C9" s="92">
        <v>8</v>
      </c>
      <c r="D9" s="92">
        <v>9.8000000000000007</v>
      </c>
      <c r="E9" s="92">
        <v>13.4</v>
      </c>
      <c r="F9" s="54">
        <v>14.7</v>
      </c>
      <c r="G9" s="94">
        <v>27.7</v>
      </c>
      <c r="H9" s="92">
        <v>31.2</v>
      </c>
      <c r="I9" s="92">
        <v>31.2</v>
      </c>
      <c r="J9" s="73">
        <f t="shared" si="0"/>
        <v>23.2</v>
      </c>
    </row>
    <row r="10" spans="1:10" x14ac:dyDescent="0.25">
      <c r="A10" t="s">
        <v>99</v>
      </c>
      <c r="B10" s="53" t="s">
        <v>99</v>
      </c>
      <c r="C10" s="92">
        <v>0</v>
      </c>
      <c r="D10" s="92">
        <v>0</v>
      </c>
      <c r="E10" s="92">
        <v>0</v>
      </c>
      <c r="F10" s="92">
        <v>0</v>
      </c>
      <c r="G10" s="95">
        <v>0</v>
      </c>
      <c r="H10" s="92">
        <v>0</v>
      </c>
      <c r="I10" s="92">
        <v>0</v>
      </c>
      <c r="J10" s="73">
        <f t="shared" si="0"/>
        <v>0</v>
      </c>
    </row>
    <row r="11" spans="1:10" x14ac:dyDescent="0.25">
      <c r="A11" t="s">
        <v>105</v>
      </c>
      <c r="B11" s="53" t="s">
        <v>105</v>
      </c>
      <c r="C11" s="92">
        <v>183</v>
      </c>
      <c r="D11" s="92">
        <v>193.5</v>
      </c>
      <c r="E11" s="92">
        <v>213.5</v>
      </c>
      <c r="F11" s="54">
        <v>213.5</v>
      </c>
      <c r="G11" s="54">
        <v>230.5</v>
      </c>
      <c r="H11" s="92">
        <v>258.5</v>
      </c>
      <c r="I11" s="92">
        <v>268.5</v>
      </c>
      <c r="J11" s="73">
        <f t="shared" si="0"/>
        <v>85.5</v>
      </c>
    </row>
    <row r="12" spans="1:10" x14ac:dyDescent="0.25">
      <c r="A12" t="s">
        <v>106</v>
      </c>
      <c r="B12" s="53" t="s">
        <v>106</v>
      </c>
      <c r="C12" s="92">
        <v>72</v>
      </c>
      <c r="D12" s="92">
        <v>72</v>
      </c>
      <c r="E12" s="92">
        <v>81</v>
      </c>
      <c r="F12" s="54">
        <v>81</v>
      </c>
      <c r="G12" s="54">
        <v>81</v>
      </c>
      <c r="H12" s="92">
        <v>81</v>
      </c>
      <c r="I12" s="92">
        <v>81</v>
      </c>
      <c r="J12" s="73">
        <f t="shared" si="0"/>
        <v>9</v>
      </c>
    </row>
    <row r="13" spans="1:10" x14ac:dyDescent="0.25">
      <c r="A13" t="s">
        <v>91</v>
      </c>
      <c r="B13" s="75" t="s">
        <v>91</v>
      </c>
      <c r="C13" s="92">
        <v>0</v>
      </c>
      <c r="D13" s="92">
        <v>0</v>
      </c>
      <c r="E13" s="92">
        <v>0</v>
      </c>
      <c r="F13" s="54">
        <v>9.9999999999999995E-7</v>
      </c>
      <c r="G13" s="54">
        <v>9.9999999999999995E-7</v>
      </c>
      <c r="H13" s="92">
        <v>9.9999999999999995E-7</v>
      </c>
      <c r="I13" s="92">
        <v>9.9999999999999995E-7</v>
      </c>
      <c r="J13" s="73">
        <f t="shared" si="0"/>
        <v>9.9999999999999995E-7</v>
      </c>
    </row>
    <row r="14" spans="1:10" x14ac:dyDescent="0.25">
      <c r="A14" t="s">
        <v>80</v>
      </c>
      <c r="B14" s="75" t="s">
        <v>80</v>
      </c>
      <c r="C14" s="92">
        <v>0</v>
      </c>
      <c r="D14" s="92">
        <v>16</v>
      </c>
      <c r="E14" s="92">
        <v>16</v>
      </c>
      <c r="F14" s="54">
        <v>16</v>
      </c>
      <c r="G14" s="54">
        <v>16</v>
      </c>
      <c r="H14" s="92">
        <v>16</v>
      </c>
      <c r="I14" s="92">
        <v>16</v>
      </c>
      <c r="J14" s="73">
        <f t="shared" si="0"/>
        <v>16</v>
      </c>
    </row>
    <row r="15" spans="1:10" x14ac:dyDescent="0.25">
      <c r="A15" t="s">
        <v>93</v>
      </c>
      <c r="B15" s="75" t="s">
        <v>93</v>
      </c>
      <c r="C15" s="92">
        <v>15</v>
      </c>
      <c r="D15" s="92">
        <v>15</v>
      </c>
      <c r="E15" s="92">
        <v>15</v>
      </c>
      <c r="F15" s="54">
        <v>65.099999999999994</v>
      </c>
      <c r="G15" s="54">
        <v>65.099999999999994</v>
      </c>
      <c r="H15" s="92">
        <v>65.099999999999994</v>
      </c>
      <c r="I15" s="92">
        <v>65.099999999999994</v>
      </c>
      <c r="J15" s="73">
        <f t="shared" si="0"/>
        <v>50.099999999999994</v>
      </c>
    </row>
    <row r="16" spans="1:10" x14ac:dyDescent="0.25">
      <c r="A16" t="s">
        <v>107</v>
      </c>
      <c r="B16" s="53" t="s">
        <v>107</v>
      </c>
      <c r="C16" s="92">
        <v>34</v>
      </c>
      <c r="D16" s="92">
        <v>34</v>
      </c>
      <c r="E16" s="92">
        <v>34</v>
      </c>
      <c r="F16" s="54">
        <v>60</v>
      </c>
      <c r="G16" s="54">
        <v>60</v>
      </c>
      <c r="H16" s="92">
        <v>60</v>
      </c>
      <c r="I16" s="92">
        <v>60</v>
      </c>
      <c r="J16" s="73">
        <f t="shared" si="0"/>
        <v>26</v>
      </c>
    </row>
    <row r="17" spans="1:10" x14ac:dyDescent="0.25">
      <c r="A17" t="s">
        <v>108</v>
      </c>
      <c r="B17" s="75" t="s">
        <v>108</v>
      </c>
      <c r="C17" s="92">
        <v>0</v>
      </c>
      <c r="D17" s="92">
        <v>0</v>
      </c>
      <c r="E17" s="92">
        <v>0</v>
      </c>
      <c r="F17" s="92">
        <v>9.9999999999999995E-7</v>
      </c>
      <c r="G17" s="92">
        <v>9.9999999999999995E-7</v>
      </c>
      <c r="H17" s="92">
        <v>9.9999999999999995E-7</v>
      </c>
      <c r="I17" s="92">
        <v>9.9999999999999995E-7</v>
      </c>
      <c r="J17" s="73">
        <f t="shared" si="0"/>
        <v>9.9999999999999995E-7</v>
      </c>
    </row>
    <row r="18" spans="1:10" x14ac:dyDescent="0.25">
      <c r="A18" t="s">
        <v>100</v>
      </c>
      <c r="B18" s="53" t="s">
        <v>100</v>
      </c>
      <c r="C18" s="92">
        <v>0</v>
      </c>
      <c r="D18" s="92">
        <v>0</v>
      </c>
      <c r="E18" s="92">
        <v>5.0679999999999996</v>
      </c>
      <c r="F18" s="54">
        <v>40.832999999999998</v>
      </c>
      <c r="G18" s="54">
        <v>40.832999999999998</v>
      </c>
      <c r="H18" s="92">
        <v>40.832999999999998</v>
      </c>
      <c r="I18" s="92">
        <v>40.832999999999998</v>
      </c>
      <c r="J18" s="73">
        <f t="shared" si="0"/>
        <v>40.832999999999998</v>
      </c>
    </row>
    <row r="19" spans="1:10" x14ac:dyDescent="0.25">
      <c r="A19" t="s">
        <v>97</v>
      </c>
      <c r="B19" s="75" t="s">
        <v>97</v>
      </c>
      <c r="C19" s="92">
        <v>0</v>
      </c>
      <c r="D19" s="92">
        <v>0</v>
      </c>
      <c r="E19" s="92">
        <v>0</v>
      </c>
      <c r="F19" s="96">
        <v>3</v>
      </c>
      <c r="G19" s="96">
        <v>3</v>
      </c>
      <c r="H19" s="92">
        <v>3</v>
      </c>
      <c r="I19" s="92">
        <v>3</v>
      </c>
      <c r="J19" s="73">
        <f t="shared" si="0"/>
        <v>3</v>
      </c>
    </row>
    <row r="20" spans="1:10" x14ac:dyDescent="0.25">
      <c r="A20" t="s">
        <v>90</v>
      </c>
      <c r="B20" s="75" t="s">
        <v>123</v>
      </c>
      <c r="C20" s="92">
        <v>30.07</v>
      </c>
      <c r="D20" s="92">
        <v>30.07</v>
      </c>
      <c r="E20" s="92">
        <v>30.07</v>
      </c>
      <c r="F20" s="92">
        <v>42.5</v>
      </c>
      <c r="G20" s="92">
        <v>42.5</v>
      </c>
      <c r="H20" s="92">
        <v>42.5</v>
      </c>
      <c r="I20" s="92">
        <v>42.5</v>
      </c>
      <c r="J20" s="73">
        <f t="shared" si="0"/>
        <v>12.43</v>
      </c>
    </row>
    <row r="21" spans="1:10" x14ac:dyDescent="0.25">
      <c r="A21" t="s">
        <v>98</v>
      </c>
      <c r="B21" s="53" t="s">
        <v>98</v>
      </c>
      <c r="C21" s="92">
        <v>42.5</v>
      </c>
      <c r="D21" s="92">
        <v>42.5</v>
      </c>
      <c r="E21" s="92">
        <v>42.5</v>
      </c>
      <c r="F21" s="92">
        <v>42.5</v>
      </c>
      <c r="G21" s="92">
        <v>42.5</v>
      </c>
      <c r="H21" s="92">
        <v>55</v>
      </c>
      <c r="I21" s="92">
        <v>55</v>
      </c>
      <c r="J21" s="73">
        <f t="shared" si="0"/>
        <v>12.5</v>
      </c>
    </row>
    <row r="22" spans="1:10" x14ac:dyDescent="0.25">
      <c r="A22" t="s">
        <v>81</v>
      </c>
      <c r="B22" s="75" t="s">
        <v>81</v>
      </c>
      <c r="C22" s="93">
        <v>51.5</v>
      </c>
      <c r="D22" s="93">
        <v>51.5</v>
      </c>
      <c r="E22" s="93">
        <v>51.5</v>
      </c>
      <c r="F22" s="93">
        <v>64</v>
      </c>
      <c r="G22" s="92">
        <v>64</v>
      </c>
      <c r="H22" s="92">
        <v>64</v>
      </c>
      <c r="I22" s="92">
        <v>64</v>
      </c>
      <c r="J22" s="73">
        <f t="shared" si="0"/>
        <v>12.5</v>
      </c>
    </row>
    <row r="23" spans="1:10" x14ac:dyDescent="0.25">
      <c r="A23" t="s">
        <v>109</v>
      </c>
      <c r="B23" s="53" t="s">
        <v>109</v>
      </c>
      <c r="C23" s="92">
        <v>0</v>
      </c>
      <c r="D23" s="92">
        <v>0</v>
      </c>
      <c r="E23" s="92">
        <v>0</v>
      </c>
      <c r="F23" s="92">
        <v>12.3</v>
      </c>
      <c r="G23" s="92">
        <v>12.3</v>
      </c>
      <c r="H23" s="92">
        <v>39.5</v>
      </c>
      <c r="I23" s="92">
        <v>39.5</v>
      </c>
      <c r="J23" s="73">
        <f t="shared" si="0"/>
        <v>39.5</v>
      </c>
    </row>
    <row r="24" spans="1:10" x14ac:dyDescent="0.25">
      <c r="A24" t="s">
        <v>110</v>
      </c>
      <c r="B24" s="53" t="s">
        <v>110</v>
      </c>
      <c r="C24" s="92">
        <v>24</v>
      </c>
      <c r="D24" s="92">
        <v>25</v>
      </c>
      <c r="E24" s="92">
        <v>25</v>
      </c>
      <c r="F24" s="54">
        <v>25</v>
      </c>
      <c r="G24" s="54">
        <v>25</v>
      </c>
      <c r="H24" s="92">
        <v>28</v>
      </c>
      <c r="I24" s="92">
        <v>72.599999999999994</v>
      </c>
      <c r="J24" s="73">
        <f t="shared" si="0"/>
        <v>48.599999999999994</v>
      </c>
    </row>
    <row r="25" spans="1:10" x14ac:dyDescent="0.25">
      <c r="A25" t="s">
        <v>82</v>
      </c>
      <c r="B25" s="53" t="s">
        <v>82</v>
      </c>
      <c r="C25" s="92">
        <v>0</v>
      </c>
      <c r="D25" s="92">
        <v>0</v>
      </c>
      <c r="E25" s="92">
        <v>0</v>
      </c>
      <c r="F25" s="92">
        <v>9.9999999999999995E-8</v>
      </c>
      <c r="G25" s="92">
        <v>9.9999999999999995E-8</v>
      </c>
      <c r="H25" s="92">
        <v>10</v>
      </c>
      <c r="I25" s="92">
        <v>10</v>
      </c>
      <c r="J25" s="73">
        <f t="shared" si="0"/>
        <v>10</v>
      </c>
    </row>
    <row r="26" spans="1:10" x14ac:dyDescent="0.25">
      <c r="A26" t="s">
        <v>111</v>
      </c>
      <c r="B26" s="53" t="s">
        <v>111</v>
      </c>
      <c r="C26" s="92">
        <v>51.8</v>
      </c>
      <c r="D26" s="92">
        <v>51.8</v>
      </c>
      <c r="E26" s="92">
        <v>51.8</v>
      </c>
      <c r="F26" s="92">
        <v>51.8</v>
      </c>
      <c r="G26" s="92">
        <v>51.8</v>
      </c>
      <c r="H26" s="92">
        <v>51.8</v>
      </c>
      <c r="I26" s="92">
        <v>51.8</v>
      </c>
      <c r="J26" s="73">
        <f t="shared" si="0"/>
        <v>0</v>
      </c>
    </row>
    <row r="27" spans="1:10" x14ac:dyDescent="0.25">
      <c r="A27" t="s">
        <v>112</v>
      </c>
      <c r="B27" s="53" t="s">
        <v>112</v>
      </c>
      <c r="C27" s="92">
        <v>0</v>
      </c>
      <c r="D27" s="92">
        <v>0</v>
      </c>
      <c r="E27" s="92">
        <v>0</v>
      </c>
      <c r="F27" s="92">
        <v>9.9999999999999995E-8</v>
      </c>
      <c r="G27" s="92">
        <v>9.9999999999999995E-8</v>
      </c>
      <c r="H27" s="92">
        <v>9.9999999999999995E-8</v>
      </c>
      <c r="I27" s="92">
        <v>9.9999999999999995E-8</v>
      </c>
      <c r="J27" s="73">
        <f t="shared" si="0"/>
        <v>9.9999999999999995E-8</v>
      </c>
    </row>
    <row r="28" spans="1:10" x14ac:dyDescent="0.25">
      <c r="A28" t="s">
        <v>139</v>
      </c>
      <c r="B28" s="75" t="s">
        <v>113</v>
      </c>
      <c r="C28" s="93">
        <v>13</v>
      </c>
      <c r="D28" s="93">
        <v>13</v>
      </c>
      <c r="E28" s="93">
        <v>13</v>
      </c>
      <c r="F28" s="93">
        <v>13</v>
      </c>
      <c r="G28" s="93">
        <v>13</v>
      </c>
      <c r="H28" s="92">
        <v>13</v>
      </c>
      <c r="I28" s="92">
        <v>13</v>
      </c>
      <c r="J28" s="73">
        <f t="shared" si="0"/>
        <v>0</v>
      </c>
    </row>
    <row r="29" spans="1:10" x14ac:dyDescent="0.25">
      <c r="A29" t="s">
        <v>114</v>
      </c>
      <c r="B29" s="53" t="s">
        <v>114</v>
      </c>
      <c r="C29" s="92">
        <v>112.59</v>
      </c>
      <c r="D29" s="92">
        <v>143.346</v>
      </c>
      <c r="E29" s="92">
        <v>156.16</v>
      </c>
      <c r="F29" s="54">
        <v>222</v>
      </c>
      <c r="G29" s="54">
        <v>222</v>
      </c>
      <c r="H29" s="92">
        <v>222</v>
      </c>
      <c r="I29" s="92">
        <v>222</v>
      </c>
      <c r="J29" s="73">
        <f t="shared" si="0"/>
        <v>109.41</v>
      </c>
    </row>
    <row r="30" spans="1:10" x14ac:dyDescent="0.25">
      <c r="A30" t="s">
        <v>88</v>
      </c>
      <c r="B30" s="53" t="s">
        <v>88</v>
      </c>
      <c r="C30" s="96">
        <v>301.32</v>
      </c>
      <c r="D30" s="96">
        <v>301.32</v>
      </c>
      <c r="E30" s="96">
        <v>301.32</v>
      </c>
      <c r="F30" s="92">
        <v>301.32</v>
      </c>
      <c r="G30" s="92">
        <v>301.32</v>
      </c>
      <c r="H30" s="92">
        <v>327</v>
      </c>
      <c r="I30" s="92">
        <v>327</v>
      </c>
      <c r="J30" s="73">
        <f t="shared" si="0"/>
        <v>25.680000000000007</v>
      </c>
    </row>
    <row r="31" spans="1:10" x14ac:dyDescent="0.25">
      <c r="B31" s="53" t="s">
        <v>2</v>
      </c>
      <c r="C31" s="96">
        <f>SUM(C6:C30)</f>
        <v>1051.48</v>
      </c>
      <c r="D31" s="96">
        <f t="shared" ref="D31:I31" si="1">SUM(D6:D30)</f>
        <v>1111.5359999999998</v>
      </c>
      <c r="E31" s="96">
        <f t="shared" si="1"/>
        <v>1162.018</v>
      </c>
      <c r="F31" s="96">
        <f t="shared" si="1"/>
        <v>1381.2530021999999</v>
      </c>
      <c r="G31" s="96">
        <f t="shared" si="1"/>
        <v>1419.2530021999999</v>
      </c>
      <c r="H31" s="96">
        <f t="shared" si="1"/>
        <v>1578.3330020999999</v>
      </c>
      <c r="I31" s="96">
        <f t="shared" si="1"/>
        <v>1655.2330021</v>
      </c>
      <c r="J31" s="73">
        <f t="shared" si="0"/>
        <v>603.7530021</v>
      </c>
    </row>
    <row r="32" spans="1:10" x14ac:dyDescent="0.25">
      <c r="B32" s="59" t="s">
        <v>117</v>
      </c>
      <c r="C32" s="97">
        <v>100</v>
      </c>
      <c r="D32" s="97">
        <v>105.71156845589073</v>
      </c>
      <c r="E32" s="97">
        <v>110.51261079621105</v>
      </c>
      <c r="F32" s="97">
        <v>131.36274605318215</v>
      </c>
      <c r="G32" s="97">
        <v>134.976699718492</v>
      </c>
      <c r="H32" s="97">
        <v>150.10585100049454</v>
      </c>
      <c r="I32" s="97">
        <v>157.41935197055579</v>
      </c>
      <c r="J32" s="102"/>
    </row>
    <row r="33" spans="2:10" x14ac:dyDescent="0.25">
      <c r="B33" s="98" t="s">
        <v>125</v>
      </c>
      <c r="C33" s="99"/>
      <c r="D33" s="100">
        <f t="shared" ref="D33:I33" si="2">+D31-C31</f>
        <v>60.055999999999813</v>
      </c>
      <c r="E33" s="100">
        <f t="shared" si="2"/>
        <v>50.482000000000198</v>
      </c>
      <c r="F33" s="100">
        <f t="shared" si="2"/>
        <v>219.23500219999983</v>
      </c>
      <c r="G33" s="100">
        <f t="shared" si="2"/>
        <v>38</v>
      </c>
      <c r="H33" s="100">
        <f t="shared" si="2"/>
        <v>159.07999990000008</v>
      </c>
      <c r="I33" s="100">
        <f t="shared" si="2"/>
        <v>76.900000000000091</v>
      </c>
      <c r="J33" s="100"/>
    </row>
  </sheetData>
  <pageMargins left="0.7" right="0.7" top="0.75" bottom="0.75" header="0.3" footer="0.3"/>
  <pageSetup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34"/>
  <sheetViews>
    <sheetView topLeftCell="A12" workbookViewId="0">
      <selection activeCell="C31" sqref="C31"/>
    </sheetView>
  </sheetViews>
  <sheetFormatPr baseColWidth="10" defaultColWidth="11.42578125" defaultRowHeight="15" x14ac:dyDescent="0.25"/>
  <cols>
    <col min="2" max="2" width="18.42578125" bestFit="1" customWidth="1"/>
  </cols>
  <sheetData>
    <row r="4" spans="1:10" x14ac:dyDescent="0.25">
      <c r="B4" s="121" t="s">
        <v>199</v>
      </c>
      <c r="C4" s="86" t="s">
        <v>127</v>
      </c>
    </row>
    <row r="6" spans="1:10" ht="24.75" x14ac:dyDescent="0.25">
      <c r="B6" s="47" t="s">
        <v>102</v>
      </c>
      <c r="C6" s="82">
        <v>2007</v>
      </c>
      <c r="D6" s="82">
        <v>2008</v>
      </c>
      <c r="E6" s="82">
        <v>2009</v>
      </c>
      <c r="F6" s="82">
        <v>2010</v>
      </c>
      <c r="G6" s="82">
        <v>2011</v>
      </c>
      <c r="H6" s="90">
        <v>2012</v>
      </c>
      <c r="I6" s="90">
        <v>2013</v>
      </c>
      <c r="J6" s="101" t="s">
        <v>126</v>
      </c>
    </row>
    <row r="7" spans="1:10" x14ac:dyDescent="0.25">
      <c r="A7" t="s">
        <v>103</v>
      </c>
      <c r="B7" s="50" t="s">
        <v>103</v>
      </c>
      <c r="C7" s="91">
        <v>25</v>
      </c>
      <c r="D7" s="91">
        <v>25</v>
      </c>
      <c r="E7" s="91">
        <v>25</v>
      </c>
      <c r="F7" s="51">
        <v>25</v>
      </c>
      <c r="G7" s="91">
        <v>25</v>
      </c>
      <c r="H7" s="106">
        <v>45.9</v>
      </c>
      <c r="I7" s="106">
        <v>52.8</v>
      </c>
      <c r="J7" s="37">
        <f t="shared" ref="J7:J31" si="0">+I7-C7</f>
        <v>27.799999999999997</v>
      </c>
    </row>
    <row r="8" spans="1:10" x14ac:dyDescent="0.25">
      <c r="A8" t="s">
        <v>94</v>
      </c>
      <c r="B8" s="53" t="s">
        <v>94</v>
      </c>
      <c r="C8" s="92">
        <v>291.3</v>
      </c>
      <c r="D8" s="92">
        <v>354</v>
      </c>
      <c r="E8" s="92">
        <v>358</v>
      </c>
      <c r="F8" s="54">
        <v>358</v>
      </c>
      <c r="G8" s="92">
        <v>358</v>
      </c>
      <c r="H8" s="107">
        <v>376</v>
      </c>
      <c r="I8" s="107">
        <v>376</v>
      </c>
      <c r="J8" s="37">
        <f t="shared" si="0"/>
        <v>84.699999999999989</v>
      </c>
    </row>
    <row r="9" spans="1:10" x14ac:dyDescent="0.25">
      <c r="A9" t="s">
        <v>138</v>
      </c>
      <c r="B9" s="75" t="s">
        <v>104</v>
      </c>
      <c r="C9" s="92">
        <v>0</v>
      </c>
      <c r="D9" s="92">
        <v>0</v>
      </c>
      <c r="E9" s="92">
        <v>0</v>
      </c>
      <c r="F9" s="108">
        <v>8.5</v>
      </c>
      <c r="G9" s="92">
        <v>8.5</v>
      </c>
      <c r="H9" s="105">
        <v>75.599999999999994</v>
      </c>
      <c r="I9" s="105">
        <v>183</v>
      </c>
      <c r="J9" s="37">
        <f t="shared" si="0"/>
        <v>183</v>
      </c>
    </row>
    <row r="10" spans="1:10" x14ac:dyDescent="0.25">
      <c r="A10" t="s">
        <v>89</v>
      </c>
      <c r="B10" s="53" t="s">
        <v>89</v>
      </c>
      <c r="C10" s="92">
        <v>93</v>
      </c>
      <c r="D10" s="92">
        <v>93</v>
      </c>
      <c r="E10" s="92">
        <v>105.8</v>
      </c>
      <c r="F10" s="54">
        <v>105.8</v>
      </c>
      <c r="G10" s="54">
        <v>105.8</v>
      </c>
      <c r="H10" s="105">
        <v>106</v>
      </c>
      <c r="I10" s="105">
        <v>106</v>
      </c>
      <c r="J10" s="37">
        <f t="shared" si="0"/>
        <v>13</v>
      </c>
    </row>
    <row r="11" spans="1:10" x14ac:dyDescent="0.25">
      <c r="A11" t="s">
        <v>99</v>
      </c>
      <c r="B11" s="53" t="s">
        <v>99</v>
      </c>
      <c r="C11" s="92">
        <v>14</v>
      </c>
      <c r="D11" s="92">
        <v>14</v>
      </c>
      <c r="E11" s="92">
        <v>14</v>
      </c>
      <c r="F11" s="54">
        <v>14</v>
      </c>
      <c r="G11" s="92">
        <v>14</v>
      </c>
      <c r="H11" s="107">
        <v>14</v>
      </c>
      <c r="I11" s="107">
        <v>14</v>
      </c>
      <c r="J11" s="37">
        <f t="shared" si="0"/>
        <v>0</v>
      </c>
    </row>
    <row r="12" spans="1:10" x14ac:dyDescent="0.25">
      <c r="A12" t="s">
        <v>105</v>
      </c>
      <c r="B12" s="53" t="s">
        <v>105</v>
      </c>
      <c r="C12" s="92">
        <v>30</v>
      </c>
      <c r="D12" s="92">
        <v>30</v>
      </c>
      <c r="E12" s="92">
        <v>38.799999999999997</v>
      </c>
      <c r="F12" s="54">
        <v>38.799999999999997</v>
      </c>
      <c r="G12" s="92">
        <v>38.799999999999997</v>
      </c>
      <c r="H12" s="92">
        <v>53.3</v>
      </c>
      <c r="I12" s="92">
        <v>53.3</v>
      </c>
      <c r="J12" s="37">
        <f t="shared" si="0"/>
        <v>23.299999999999997</v>
      </c>
    </row>
    <row r="13" spans="1:10" x14ac:dyDescent="0.25">
      <c r="A13" t="s">
        <v>106</v>
      </c>
      <c r="B13" s="53" t="s">
        <v>106</v>
      </c>
      <c r="C13" s="92">
        <v>120.1</v>
      </c>
      <c r="D13" s="92">
        <v>120.1</v>
      </c>
      <c r="E13" s="92">
        <v>120.1</v>
      </c>
      <c r="F13" s="54">
        <v>123.902</v>
      </c>
      <c r="G13" s="92">
        <v>123.902</v>
      </c>
      <c r="H13" s="105">
        <v>128.5</v>
      </c>
      <c r="I13" s="105">
        <v>128.5</v>
      </c>
      <c r="J13" s="37">
        <f t="shared" si="0"/>
        <v>8.4000000000000057</v>
      </c>
    </row>
    <row r="14" spans="1:10" x14ac:dyDescent="0.25">
      <c r="A14" t="s">
        <v>91</v>
      </c>
      <c r="B14" s="75" t="s">
        <v>91</v>
      </c>
      <c r="C14" s="92">
        <v>21.5</v>
      </c>
      <c r="D14" s="92">
        <v>36.700000000000003</v>
      </c>
      <c r="E14" s="92">
        <v>41.4</v>
      </c>
      <c r="F14" s="54">
        <v>42.28</v>
      </c>
      <c r="G14" s="92">
        <v>42.28</v>
      </c>
      <c r="H14" s="105">
        <v>43.1</v>
      </c>
      <c r="I14" s="105">
        <v>51.6</v>
      </c>
      <c r="J14" s="37">
        <f t="shared" si="0"/>
        <v>30.1</v>
      </c>
    </row>
    <row r="15" spans="1:10" x14ac:dyDescent="0.25">
      <c r="A15" t="s">
        <v>80</v>
      </c>
      <c r="B15" s="75" t="s">
        <v>80</v>
      </c>
      <c r="C15" s="92">
        <v>1.4</v>
      </c>
      <c r="D15" s="92">
        <v>1.4</v>
      </c>
      <c r="E15" s="92">
        <v>8.15</v>
      </c>
      <c r="F15" s="54">
        <v>8.15</v>
      </c>
      <c r="G15" s="92">
        <v>8.15</v>
      </c>
      <c r="H15" s="105">
        <v>34</v>
      </c>
      <c r="I15" s="105">
        <v>34</v>
      </c>
      <c r="J15" s="37">
        <f t="shared" si="0"/>
        <v>32.6</v>
      </c>
    </row>
    <row r="16" spans="1:10" x14ac:dyDescent="0.25">
      <c r="A16" t="s">
        <v>93</v>
      </c>
      <c r="B16" s="75" t="s">
        <v>93</v>
      </c>
      <c r="C16" s="92">
        <v>54.3</v>
      </c>
      <c r="D16" s="92">
        <v>66</v>
      </c>
      <c r="E16" s="92">
        <v>82.5</v>
      </c>
      <c r="F16" s="54">
        <v>82.5</v>
      </c>
      <c r="G16" s="92">
        <v>82.5</v>
      </c>
      <c r="H16" s="107">
        <v>88</v>
      </c>
      <c r="I16" s="107">
        <v>88</v>
      </c>
      <c r="J16" s="37">
        <f t="shared" si="0"/>
        <v>33.700000000000003</v>
      </c>
    </row>
    <row r="17" spans="1:10" x14ac:dyDescent="0.25">
      <c r="A17" t="s">
        <v>107</v>
      </c>
      <c r="B17" s="53" t="s">
        <v>107</v>
      </c>
      <c r="C17" s="92">
        <v>59</v>
      </c>
      <c r="D17" s="92">
        <v>92.38000000000001</v>
      </c>
      <c r="E17" s="92">
        <v>106.98</v>
      </c>
      <c r="F17" s="54">
        <v>118</v>
      </c>
      <c r="G17" s="92">
        <v>118</v>
      </c>
      <c r="H17" s="107">
        <v>126</v>
      </c>
      <c r="I17" s="107">
        <v>126</v>
      </c>
      <c r="J17" s="37">
        <f t="shared" si="0"/>
        <v>67</v>
      </c>
    </row>
    <row r="18" spans="1:10" x14ac:dyDescent="0.25">
      <c r="A18" t="s">
        <v>108</v>
      </c>
      <c r="B18" s="75" t="s">
        <v>108</v>
      </c>
      <c r="C18" s="92">
        <v>0</v>
      </c>
      <c r="D18" s="92">
        <v>0</v>
      </c>
      <c r="E18" s="92">
        <v>0</v>
      </c>
      <c r="F18" s="92">
        <v>9.9999999999999995E-7</v>
      </c>
      <c r="G18" s="92">
        <v>9.9999999999999995E-7</v>
      </c>
      <c r="H18" s="105">
        <v>3</v>
      </c>
      <c r="I18" s="105">
        <v>3</v>
      </c>
      <c r="J18" s="37">
        <f t="shared" si="0"/>
        <v>3</v>
      </c>
    </row>
    <row r="19" spans="1:10" x14ac:dyDescent="0.25">
      <c r="A19" t="s">
        <v>100</v>
      </c>
      <c r="B19" s="53" t="s">
        <v>100</v>
      </c>
      <c r="C19" s="92">
        <v>8.36</v>
      </c>
      <c r="D19" s="92">
        <v>8.36</v>
      </c>
      <c r="E19" s="92">
        <v>8.36</v>
      </c>
      <c r="F19" s="54">
        <v>9.61</v>
      </c>
      <c r="G19" s="92">
        <v>9.61</v>
      </c>
      <c r="H19" s="107">
        <v>10</v>
      </c>
      <c r="I19" s="107">
        <v>10</v>
      </c>
      <c r="J19" s="37">
        <f t="shared" si="0"/>
        <v>1.6400000000000006</v>
      </c>
    </row>
    <row r="20" spans="1:10" x14ac:dyDescent="0.25">
      <c r="A20" t="s">
        <v>97</v>
      </c>
      <c r="B20" s="75" t="s">
        <v>97</v>
      </c>
      <c r="C20" s="107">
        <v>4.9000000000000004</v>
      </c>
      <c r="D20" s="107">
        <v>4.9000000000000004</v>
      </c>
      <c r="E20" s="107">
        <v>4.9000000000000004</v>
      </c>
      <c r="F20" s="107">
        <v>4.9000000000000004</v>
      </c>
      <c r="G20" s="108">
        <v>7.8</v>
      </c>
      <c r="H20" s="107">
        <v>7.8</v>
      </c>
      <c r="I20" s="107">
        <v>7.8</v>
      </c>
      <c r="J20" s="37">
        <f t="shared" si="0"/>
        <v>2.8999999999999995</v>
      </c>
    </row>
    <row r="21" spans="1:10" x14ac:dyDescent="0.25">
      <c r="A21" t="s">
        <v>90</v>
      </c>
      <c r="B21" s="75" t="s">
        <v>123</v>
      </c>
      <c r="C21" s="92">
        <v>2.4</v>
      </c>
      <c r="D21" s="92">
        <v>2.4</v>
      </c>
      <c r="E21" s="92">
        <v>2.4</v>
      </c>
      <c r="F21" s="92">
        <v>2.4</v>
      </c>
      <c r="G21" s="92">
        <v>2.4</v>
      </c>
      <c r="H21" s="92">
        <v>2.4</v>
      </c>
      <c r="I21" s="92">
        <v>2.4</v>
      </c>
      <c r="J21" s="37">
        <f t="shared" si="0"/>
        <v>0</v>
      </c>
    </row>
    <row r="22" spans="1:10" x14ac:dyDescent="0.25">
      <c r="A22" t="s">
        <v>98</v>
      </c>
      <c r="B22" s="53" t="s">
        <v>98</v>
      </c>
      <c r="C22" s="92">
        <v>0</v>
      </c>
      <c r="D22" s="92">
        <v>2.7</v>
      </c>
      <c r="E22" s="92">
        <v>2.7</v>
      </c>
      <c r="F22" s="92">
        <v>2.7</v>
      </c>
      <c r="G22" s="92">
        <v>2.7</v>
      </c>
      <c r="H22" s="105">
        <v>17.3</v>
      </c>
      <c r="I22" s="105">
        <v>17.3</v>
      </c>
      <c r="J22" s="37">
        <f t="shared" si="0"/>
        <v>17.3</v>
      </c>
    </row>
    <row r="23" spans="1:10" x14ac:dyDescent="0.25">
      <c r="A23" t="s">
        <v>81</v>
      </c>
      <c r="B23" s="75" t="s">
        <v>81</v>
      </c>
      <c r="C23" s="105">
        <v>12.8</v>
      </c>
      <c r="D23" s="105">
        <v>12.8</v>
      </c>
      <c r="E23" s="105">
        <v>12.8</v>
      </c>
      <c r="F23" s="105">
        <v>12.8</v>
      </c>
      <c r="G23" s="92">
        <v>23</v>
      </c>
      <c r="H23" s="105">
        <v>63</v>
      </c>
      <c r="I23" s="105">
        <v>63</v>
      </c>
      <c r="J23" s="37">
        <f t="shared" si="0"/>
        <v>50.2</v>
      </c>
    </row>
    <row r="24" spans="1:10" x14ac:dyDescent="0.25">
      <c r="A24" t="s">
        <v>109</v>
      </c>
      <c r="B24" s="53" t="s">
        <v>109</v>
      </c>
      <c r="C24" s="92">
        <v>10</v>
      </c>
      <c r="D24" s="92">
        <v>10</v>
      </c>
      <c r="E24" s="92">
        <v>10</v>
      </c>
      <c r="F24" s="54">
        <v>10</v>
      </c>
      <c r="G24" s="92">
        <v>10</v>
      </c>
      <c r="H24" s="105">
        <v>13.2</v>
      </c>
      <c r="I24" s="105">
        <v>13.2</v>
      </c>
      <c r="J24" s="37">
        <f t="shared" si="0"/>
        <v>3.1999999999999993</v>
      </c>
    </row>
    <row r="25" spans="1:10" x14ac:dyDescent="0.25">
      <c r="A25" t="s">
        <v>110</v>
      </c>
      <c r="B25" s="53" t="s">
        <v>110</v>
      </c>
      <c r="C25" s="92">
        <v>153</v>
      </c>
      <c r="D25" s="92">
        <v>153</v>
      </c>
      <c r="E25" s="92">
        <v>153</v>
      </c>
      <c r="F25" s="54">
        <v>153</v>
      </c>
      <c r="G25" s="92">
        <v>153</v>
      </c>
      <c r="H25" s="92">
        <v>153</v>
      </c>
      <c r="I25" s="92">
        <v>153</v>
      </c>
      <c r="J25" s="37">
        <f t="shared" si="0"/>
        <v>0</v>
      </c>
    </row>
    <row r="26" spans="1:10" x14ac:dyDescent="0.25">
      <c r="A26" t="s">
        <v>82</v>
      </c>
      <c r="B26" s="53" t="s">
        <v>82</v>
      </c>
      <c r="C26" s="92">
        <v>0</v>
      </c>
      <c r="D26" s="92">
        <v>0</v>
      </c>
      <c r="E26" s="92">
        <v>33.5</v>
      </c>
      <c r="F26" s="92">
        <v>38</v>
      </c>
      <c r="G26" s="92">
        <v>38</v>
      </c>
      <c r="H26" s="54">
        <v>38</v>
      </c>
      <c r="I26" s="54">
        <v>38</v>
      </c>
      <c r="J26" s="37">
        <f t="shared" si="0"/>
        <v>38</v>
      </c>
    </row>
    <row r="27" spans="1:10" x14ac:dyDescent="0.25">
      <c r="A27" t="s">
        <v>111</v>
      </c>
      <c r="B27" s="53" t="s">
        <v>111</v>
      </c>
      <c r="C27" s="92">
        <v>11.9</v>
      </c>
      <c r="D27" s="92">
        <v>11.9</v>
      </c>
      <c r="E27" s="92">
        <v>11.9</v>
      </c>
      <c r="F27" s="54">
        <v>11.9</v>
      </c>
      <c r="G27" s="92">
        <v>11.9</v>
      </c>
      <c r="H27" s="105">
        <v>20</v>
      </c>
      <c r="I27" s="105">
        <v>20</v>
      </c>
      <c r="J27" s="37">
        <f t="shared" si="0"/>
        <v>8.1</v>
      </c>
    </row>
    <row r="28" spans="1:10" x14ac:dyDescent="0.25">
      <c r="A28" t="s">
        <v>112</v>
      </c>
      <c r="B28" s="53" t="s">
        <v>112</v>
      </c>
      <c r="C28" s="92">
        <v>0</v>
      </c>
      <c r="D28" s="92">
        <v>0</v>
      </c>
      <c r="E28" s="92">
        <v>1</v>
      </c>
      <c r="F28" s="54">
        <v>1</v>
      </c>
      <c r="G28" s="92">
        <v>1</v>
      </c>
      <c r="H28" s="92">
        <v>1</v>
      </c>
      <c r="I28" s="92">
        <v>1</v>
      </c>
      <c r="J28" s="37">
        <f t="shared" si="0"/>
        <v>1</v>
      </c>
    </row>
    <row r="29" spans="1:10" x14ac:dyDescent="0.25">
      <c r="A29" t="s">
        <v>139</v>
      </c>
      <c r="B29" s="75" t="s">
        <v>113</v>
      </c>
      <c r="C29" s="105">
        <v>11</v>
      </c>
      <c r="D29" s="105">
        <v>11</v>
      </c>
      <c r="E29" s="105">
        <v>11</v>
      </c>
      <c r="F29" s="105">
        <v>11</v>
      </c>
      <c r="G29" s="54">
        <v>11</v>
      </c>
      <c r="H29" s="54">
        <v>11</v>
      </c>
      <c r="I29" s="54">
        <v>11</v>
      </c>
      <c r="J29" s="37">
        <f t="shared" si="0"/>
        <v>0</v>
      </c>
    </row>
    <row r="30" spans="1:10" x14ac:dyDescent="0.25">
      <c r="A30" t="s">
        <v>114</v>
      </c>
      <c r="B30" s="53" t="s">
        <v>114</v>
      </c>
      <c r="C30" s="92">
        <v>112.8</v>
      </c>
      <c r="D30" s="92">
        <v>250</v>
      </c>
      <c r="E30" s="92">
        <v>250</v>
      </c>
      <c r="F30" s="54">
        <v>250</v>
      </c>
      <c r="G30" s="92">
        <v>250</v>
      </c>
      <c r="H30" s="92">
        <v>250</v>
      </c>
      <c r="I30" s="92">
        <v>250</v>
      </c>
      <c r="J30" s="37">
        <f t="shared" si="0"/>
        <v>137.19999999999999</v>
      </c>
    </row>
    <row r="31" spans="1:10" x14ac:dyDescent="0.25">
      <c r="A31" t="s">
        <v>88</v>
      </c>
      <c r="B31" s="53" t="s">
        <v>88</v>
      </c>
      <c r="C31" s="105">
        <v>7.5</v>
      </c>
      <c r="D31" s="105">
        <v>13.5</v>
      </c>
      <c r="E31" s="105">
        <v>27.5</v>
      </c>
      <c r="F31" s="105">
        <v>64.5</v>
      </c>
      <c r="G31" s="105">
        <v>151.1</v>
      </c>
      <c r="H31" s="105">
        <v>254.60000000000002</v>
      </c>
      <c r="I31" s="105">
        <v>254.60000000000002</v>
      </c>
      <c r="J31" s="37">
        <f t="shared" si="0"/>
        <v>247.10000000000002</v>
      </c>
    </row>
    <row r="32" spans="1:10" x14ac:dyDescent="0.25">
      <c r="B32" s="59" t="s">
        <v>2</v>
      </c>
      <c r="C32" s="109">
        <f>SUM(C7:C31)</f>
        <v>1044.2599999999998</v>
      </c>
      <c r="D32" s="109">
        <f t="shared" ref="D32:I32" si="1">SUM(D7:D31)</f>
        <v>1313.14</v>
      </c>
      <c r="E32" s="109">
        <f t="shared" si="1"/>
        <v>1429.79</v>
      </c>
      <c r="F32" s="109">
        <f t="shared" si="1"/>
        <v>1496.7420010000001</v>
      </c>
      <c r="G32" s="109">
        <f t="shared" si="1"/>
        <v>1596.4420009999999</v>
      </c>
      <c r="H32" s="109">
        <f t="shared" si="1"/>
        <v>1934.7000000000003</v>
      </c>
      <c r="I32" s="109">
        <f t="shared" si="1"/>
        <v>2057.5</v>
      </c>
      <c r="J32" s="109">
        <f>SUM(J7:J31)</f>
        <v>1013.2400000000001</v>
      </c>
    </row>
    <row r="33" spans="2:10" x14ac:dyDescent="0.25">
      <c r="B33" s="79" t="s">
        <v>117</v>
      </c>
      <c r="C33" s="110">
        <f>+C32/$C$32*100</f>
        <v>100</v>
      </c>
      <c r="D33" s="110">
        <f t="shared" ref="D33:I33" si="2">+D32/$C$32*100</f>
        <v>125.74837684101665</v>
      </c>
      <c r="E33" s="110">
        <f t="shared" si="2"/>
        <v>136.91896654089982</v>
      </c>
      <c r="F33" s="110">
        <f t="shared" si="2"/>
        <v>143.33039674027546</v>
      </c>
      <c r="G33" s="110">
        <f t="shared" si="2"/>
        <v>152.87782745676367</v>
      </c>
      <c r="H33" s="110">
        <f t="shared" si="2"/>
        <v>185.26995192768092</v>
      </c>
      <c r="I33" s="110">
        <f t="shared" si="2"/>
        <v>197.02947541799941</v>
      </c>
      <c r="J33" s="111"/>
    </row>
    <row r="34" spans="2:10" x14ac:dyDescent="0.25">
      <c r="B34" s="98" t="s">
        <v>128</v>
      </c>
      <c r="C34" s="100"/>
      <c r="D34" s="100">
        <f t="shared" ref="D34:I34" si="3">+D32-C32</f>
        <v>268.88000000000034</v>
      </c>
      <c r="E34" s="100">
        <f t="shared" si="3"/>
        <v>116.64999999999986</v>
      </c>
      <c r="F34" s="100">
        <f t="shared" si="3"/>
        <v>66.952001000000109</v>
      </c>
      <c r="G34" s="100">
        <f t="shared" si="3"/>
        <v>99.699999999999818</v>
      </c>
      <c r="H34" s="100">
        <f t="shared" si="3"/>
        <v>338.25799900000038</v>
      </c>
      <c r="I34" s="100">
        <f t="shared" si="3"/>
        <v>122.79999999999973</v>
      </c>
      <c r="J34" s="100"/>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27" sqref="J27"/>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33"/>
  <sheetViews>
    <sheetView workbookViewId="0">
      <selection activeCell="F6" sqref="F6"/>
    </sheetView>
  </sheetViews>
  <sheetFormatPr baseColWidth="10" defaultColWidth="9.140625" defaultRowHeight="15" x14ac:dyDescent="0.25"/>
  <cols>
    <col min="1" max="1" width="19.140625" style="145" customWidth="1"/>
    <col min="2" max="2" width="11.7109375" style="147" customWidth="1"/>
    <col min="3" max="3" width="12.42578125" style="147" customWidth="1"/>
    <col min="4" max="6" width="9.140625" style="147"/>
    <col min="7" max="7" width="20.140625" style="147" customWidth="1"/>
    <col min="8" max="8" width="12.7109375" style="147" customWidth="1"/>
    <col min="9" max="9" width="9.140625" style="147"/>
    <col min="10" max="10" width="23.42578125" style="147" customWidth="1"/>
    <col min="11" max="11" width="10.28515625" style="147" customWidth="1"/>
    <col min="12" max="12" width="21.7109375" style="147" customWidth="1"/>
    <col min="13" max="16384" width="9.140625" style="145"/>
  </cols>
  <sheetData>
    <row r="1" spans="1:16" ht="30.75" customHeight="1" x14ac:dyDescent="0.25">
      <c r="A1" s="247" t="s">
        <v>289</v>
      </c>
      <c r="B1" s="247"/>
      <c r="C1" s="247"/>
      <c r="D1" s="247"/>
      <c r="E1" s="247"/>
      <c r="F1" s="247"/>
      <c r="G1" s="247"/>
      <c r="H1" s="247"/>
      <c r="I1" s="247"/>
      <c r="J1" s="247"/>
      <c r="K1" s="247"/>
      <c r="L1" s="247"/>
    </row>
    <row r="2" spans="1:16" ht="15.75" customHeight="1" x14ac:dyDescent="0.25">
      <c r="A2" s="246" t="s">
        <v>360</v>
      </c>
      <c r="B2" s="243" t="s">
        <v>282</v>
      </c>
      <c r="C2" s="244"/>
      <c r="D2" s="243" t="s">
        <v>284</v>
      </c>
      <c r="E2" s="245"/>
      <c r="F2" s="245"/>
      <c r="G2" s="244"/>
      <c r="H2" s="243" t="s">
        <v>283</v>
      </c>
      <c r="I2" s="245"/>
      <c r="J2" s="245"/>
      <c r="K2" s="245"/>
      <c r="L2" s="244"/>
    </row>
    <row r="3" spans="1:16" s="149" customFormat="1" ht="24" x14ac:dyDescent="0.25">
      <c r="A3" s="246"/>
      <c r="B3" s="180" t="s">
        <v>4</v>
      </c>
      <c r="C3" s="180" t="s">
        <v>5</v>
      </c>
      <c r="D3" s="132" t="s">
        <v>215</v>
      </c>
      <c r="E3" s="132" t="s">
        <v>214</v>
      </c>
      <c r="F3" s="132" t="s">
        <v>209</v>
      </c>
      <c r="G3" s="143" t="s">
        <v>265</v>
      </c>
      <c r="H3" s="132" t="s">
        <v>233</v>
      </c>
      <c r="I3" s="132" t="s">
        <v>234</v>
      </c>
      <c r="J3" s="132" t="s">
        <v>235</v>
      </c>
      <c r="K3" s="132" t="s">
        <v>2</v>
      </c>
      <c r="L3" s="143" t="s">
        <v>265</v>
      </c>
    </row>
    <row r="4" spans="1:16" x14ac:dyDescent="0.25">
      <c r="A4" s="175" t="s">
        <v>135</v>
      </c>
      <c r="B4" s="139">
        <v>1510.7519</v>
      </c>
      <c r="C4" s="124">
        <v>300</v>
      </c>
      <c r="D4" s="127"/>
      <c r="E4" s="127"/>
      <c r="F4" s="127">
        <v>13.4</v>
      </c>
      <c r="G4" s="127">
        <v>0.88697555171037679</v>
      </c>
      <c r="H4" s="181"/>
      <c r="I4" s="181"/>
      <c r="J4" s="181" t="s">
        <v>157</v>
      </c>
      <c r="K4" s="181">
        <v>0</v>
      </c>
      <c r="L4" s="127">
        <v>0</v>
      </c>
      <c r="M4" s="149"/>
      <c r="N4" s="149"/>
      <c r="O4" s="149"/>
      <c r="P4" s="149"/>
    </row>
    <row r="5" spans="1:16" x14ac:dyDescent="0.25">
      <c r="A5" s="175" t="s">
        <v>338</v>
      </c>
      <c r="B5" s="139">
        <v>14463</v>
      </c>
      <c r="C5" s="124">
        <v>1405</v>
      </c>
      <c r="D5" s="213">
        <v>21.5</v>
      </c>
      <c r="E5" s="127" t="s">
        <v>157</v>
      </c>
      <c r="F5" s="127">
        <v>24</v>
      </c>
      <c r="G5" s="127">
        <v>0.31459586531148448</v>
      </c>
      <c r="H5" s="181" t="s">
        <v>157</v>
      </c>
      <c r="I5" s="181" t="s">
        <v>157</v>
      </c>
      <c r="J5" s="181" t="s">
        <v>157</v>
      </c>
      <c r="K5" s="181">
        <v>70.400000000000006</v>
      </c>
      <c r="L5" s="127">
        <v>0.4867593168775497</v>
      </c>
      <c r="M5" s="149"/>
      <c r="N5" s="149"/>
      <c r="O5" s="149"/>
      <c r="P5" s="149"/>
    </row>
    <row r="6" spans="1:16" x14ac:dyDescent="0.25">
      <c r="A6" s="175" t="s">
        <v>94</v>
      </c>
      <c r="B6" s="139">
        <v>8911.4270100000267</v>
      </c>
      <c r="C6" s="124">
        <v>1326</v>
      </c>
      <c r="D6" s="136"/>
      <c r="E6" s="137"/>
      <c r="F6" s="127">
        <v>109.3</v>
      </c>
      <c r="G6" s="126">
        <v>1.3</v>
      </c>
      <c r="H6" s="181">
        <v>13</v>
      </c>
      <c r="I6" s="181">
        <v>392</v>
      </c>
      <c r="J6" s="181" t="s">
        <v>157</v>
      </c>
      <c r="K6" s="181">
        <v>405</v>
      </c>
      <c r="L6" s="127">
        <v>4.5447266699881634</v>
      </c>
      <c r="M6" s="149"/>
      <c r="N6" s="149"/>
      <c r="O6" s="149"/>
      <c r="P6" s="149"/>
    </row>
    <row r="7" spans="1:16" x14ac:dyDescent="0.25">
      <c r="A7" s="175" t="s">
        <v>104</v>
      </c>
      <c r="B7" s="139">
        <v>4982.18</v>
      </c>
      <c r="C7" s="124">
        <v>1023</v>
      </c>
      <c r="D7" s="127">
        <v>54.9</v>
      </c>
      <c r="E7" s="127" t="s">
        <v>157</v>
      </c>
      <c r="F7" s="127">
        <v>35</v>
      </c>
      <c r="G7" s="127">
        <v>1.8044309920556865</v>
      </c>
      <c r="H7" s="181" t="s">
        <v>157</v>
      </c>
      <c r="I7" s="181" t="s">
        <v>157</v>
      </c>
      <c r="J7" s="181" t="s">
        <v>157</v>
      </c>
      <c r="K7" s="181">
        <v>440</v>
      </c>
      <c r="L7" s="127">
        <v>8.8314753782480757</v>
      </c>
      <c r="M7" s="149"/>
      <c r="N7" s="149"/>
      <c r="O7" s="149"/>
      <c r="P7" s="149"/>
    </row>
    <row r="8" spans="1:16" x14ac:dyDescent="0.25">
      <c r="A8" s="175" t="s">
        <v>89</v>
      </c>
      <c r="B8" s="139">
        <v>44993.676999999996</v>
      </c>
      <c r="C8" s="124">
        <v>6096</v>
      </c>
      <c r="D8" s="127">
        <v>14.96</v>
      </c>
      <c r="E8" s="127">
        <v>76</v>
      </c>
      <c r="F8" s="127"/>
      <c r="G8" s="127">
        <v>0.20225064068446774</v>
      </c>
      <c r="H8" s="181">
        <v>53</v>
      </c>
      <c r="I8" s="181">
        <v>87</v>
      </c>
      <c r="J8" s="181">
        <v>0</v>
      </c>
      <c r="K8" s="181">
        <v>140</v>
      </c>
      <c r="L8" s="127">
        <v>0.31115483182225806</v>
      </c>
      <c r="M8" s="149"/>
      <c r="N8" s="149"/>
      <c r="O8" s="149"/>
      <c r="P8" s="149"/>
    </row>
    <row r="9" spans="1:16" x14ac:dyDescent="0.25">
      <c r="A9" s="175" t="s">
        <v>134</v>
      </c>
      <c r="B9" s="139">
        <v>2341</v>
      </c>
      <c r="C9" s="124">
        <v>466</v>
      </c>
      <c r="D9" s="127"/>
      <c r="E9" s="127"/>
      <c r="F9" s="127">
        <v>36.299999999999997</v>
      </c>
      <c r="G9" s="127">
        <v>1.627509611277232</v>
      </c>
      <c r="H9" s="181" t="s">
        <v>157</v>
      </c>
      <c r="I9" s="181">
        <v>25.5</v>
      </c>
      <c r="J9" s="181" t="s">
        <v>157</v>
      </c>
      <c r="K9" s="181">
        <v>25.5</v>
      </c>
      <c r="L9" s="127">
        <v>1.0892780862879112</v>
      </c>
      <c r="M9" s="149"/>
      <c r="N9" s="149"/>
      <c r="O9" s="149"/>
      <c r="P9" s="149"/>
    </row>
    <row r="10" spans="1:16" x14ac:dyDescent="0.25">
      <c r="A10" s="175" t="s">
        <v>99</v>
      </c>
      <c r="B10" s="139">
        <v>2696.8</v>
      </c>
      <c r="C10" s="124">
        <v>547</v>
      </c>
      <c r="D10" s="127" t="s">
        <v>157</v>
      </c>
      <c r="E10" s="127" t="s">
        <v>157</v>
      </c>
      <c r="F10" s="127">
        <v>5.2</v>
      </c>
      <c r="G10" s="127">
        <v>0.19282112132898249</v>
      </c>
      <c r="H10" s="181">
        <v>14</v>
      </c>
      <c r="I10" s="181">
        <v>12</v>
      </c>
      <c r="J10" s="181" t="s">
        <v>157</v>
      </c>
      <c r="K10" s="181">
        <v>26</v>
      </c>
      <c r="L10" s="127">
        <v>0.96410560664491241</v>
      </c>
      <c r="M10" s="149"/>
      <c r="N10" s="149"/>
      <c r="O10" s="149"/>
      <c r="P10" s="149"/>
    </row>
    <row r="11" spans="1:16" x14ac:dyDescent="0.25">
      <c r="A11" s="175" t="s">
        <v>345</v>
      </c>
      <c r="B11" s="139">
        <v>32548.29</v>
      </c>
      <c r="C11" s="124">
        <v>3076</v>
      </c>
      <c r="D11" s="127">
        <f>208.24/2</f>
        <v>104.12</v>
      </c>
      <c r="E11" s="127">
        <f>306.2/2</f>
        <v>153.1</v>
      </c>
      <c r="F11" s="127">
        <f>310.8/2</f>
        <v>155.4</v>
      </c>
      <c r="G11" s="127">
        <v>1.2676549213491708</v>
      </c>
      <c r="H11" s="181" t="s">
        <v>157</v>
      </c>
      <c r="I11" s="181">
        <v>103</v>
      </c>
      <c r="J11" s="181" t="s">
        <v>157</v>
      </c>
      <c r="K11" s="181">
        <v>103</v>
      </c>
      <c r="L11" s="127">
        <v>0.31645287663345756</v>
      </c>
      <c r="M11" s="149"/>
      <c r="N11" s="149"/>
      <c r="O11" s="149"/>
      <c r="P11" s="149"/>
    </row>
    <row r="12" spans="1:16" x14ac:dyDescent="0.25">
      <c r="A12" s="175" t="s">
        <v>106</v>
      </c>
      <c r="B12" s="139">
        <v>8617</v>
      </c>
      <c r="C12" s="124">
        <v>1313</v>
      </c>
      <c r="D12" s="127">
        <v>2.5</v>
      </c>
      <c r="E12" s="127" t="s">
        <v>157</v>
      </c>
      <c r="F12" s="127">
        <v>81.400000000000006</v>
      </c>
      <c r="G12" s="127">
        <v>0.96901473830799578</v>
      </c>
      <c r="H12" s="181" t="s">
        <v>157</v>
      </c>
      <c r="I12" s="181" t="s">
        <v>157</v>
      </c>
      <c r="J12" s="181" t="s">
        <v>157</v>
      </c>
      <c r="K12" s="181">
        <v>181</v>
      </c>
      <c r="L12" s="127">
        <v>2.1004990135778114</v>
      </c>
      <c r="M12" s="149"/>
      <c r="N12" s="149"/>
      <c r="O12" s="149"/>
      <c r="P12" s="149"/>
    </row>
    <row r="13" spans="1:16" x14ac:dyDescent="0.25">
      <c r="A13" s="175" t="s">
        <v>91</v>
      </c>
      <c r="B13" s="139">
        <v>3816</v>
      </c>
      <c r="C13" s="124">
        <v>154</v>
      </c>
      <c r="D13" s="127"/>
      <c r="E13" s="127"/>
      <c r="F13" s="127"/>
      <c r="G13" s="127">
        <v>0</v>
      </c>
      <c r="H13" s="181" t="s">
        <v>157</v>
      </c>
      <c r="I13" s="181" t="s">
        <v>157</v>
      </c>
      <c r="J13" s="181" t="s">
        <v>157</v>
      </c>
      <c r="K13" s="181">
        <v>57</v>
      </c>
      <c r="L13" s="127">
        <v>1.4937106918238994</v>
      </c>
      <c r="M13" s="149"/>
      <c r="N13" s="149"/>
      <c r="O13" s="149"/>
      <c r="P13" s="149"/>
    </row>
    <row r="14" spans="1:16" x14ac:dyDescent="0.25">
      <c r="A14" s="177" t="s">
        <v>80</v>
      </c>
      <c r="B14" s="139">
        <v>10439</v>
      </c>
      <c r="C14" s="124">
        <v>1823</v>
      </c>
      <c r="D14" s="127"/>
      <c r="E14" s="127"/>
      <c r="F14" s="127">
        <f>32.2/2</f>
        <v>16.100000000000001</v>
      </c>
      <c r="G14" s="127">
        <v>0.15327138614809849</v>
      </c>
      <c r="H14" s="181" t="s">
        <v>157</v>
      </c>
      <c r="I14" s="181">
        <v>72</v>
      </c>
      <c r="J14" s="181" t="s">
        <v>157</v>
      </c>
      <c r="K14" s="181">
        <v>72</v>
      </c>
      <c r="L14" s="127">
        <v>0.68972123766644311</v>
      </c>
      <c r="M14" s="149"/>
      <c r="N14" s="149"/>
      <c r="O14" s="149"/>
      <c r="P14" s="149"/>
    </row>
    <row r="15" spans="1:16" x14ac:dyDescent="0.25">
      <c r="A15" s="177" t="s">
        <v>93</v>
      </c>
      <c r="B15" s="139">
        <v>2665</v>
      </c>
      <c r="C15" s="124">
        <v>572</v>
      </c>
      <c r="D15" s="127"/>
      <c r="E15" s="127"/>
      <c r="F15" s="127">
        <v>15</v>
      </c>
      <c r="G15" s="127">
        <v>0.56285178236397748</v>
      </c>
      <c r="H15" s="181" t="s">
        <v>157</v>
      </c>
      <c r="I15" s="181">
        <v>101</v>
      </c>
      <c r="J15" s="181" t="s">
        <v>157</v>
      </c>
      <c r="K15" s="181">
        <v>101</v>
      </c>
      <c r="L15" s="127">
        <v>3.7898686679174483</v>
      </c>
      <c r="M15" s="149"/>
      <c r="N15" s="149"/>
      <c r="O15" s="149"/>
      <c r="P15" s="149"/>
    </row>
    <row r="16" spans="1:16" x14ac:dyDescent="0.25">
      <c r="A16" s="177" t="s">
        <v>107</v>
      </c>
      <c r="B16" s="139">
        <v>13517.039845999934</v>
      </c>
      <c r="C16" s="124">
        <v>1336</v>
      </c>
      <c r="D16" s="127"/>
      <c r="E16" s="127">
        <v>7.4</v>
      </c>
      <c r="F16" s="127">
        <v>26</v>
      </c>
      <c r="G16" s="127">
        <v>0.25153436245925948</v>
      </c>
      <c r="H16" s="181">
        <v>43.67</v>
      </c>
      <c r="I16" s="181">
        <v>95.93</v>
      </c>
      <c r="J16" s="181">
        <v>25.4</v>
      </c>
      <c r="K16" s="181">
        <v>165.00000000000003</v>
      </c>
      <c r="L16" s="127">
        <v>1.2206814648758182</v>
      </c>
      <c r="M16" s="149"/>
      <c r="N16" s="149"/>
      <c r="O16" s="149"/>
      <c r="P16" s="149"/>
    </row>
    <row r="17" spans="1:16" x14ac:dyDescent="0.25">
      <c r="A17" s="177" t="s">
        <v>340</v>
      </c>
      <c r="B17" s="139">
        <v>4855.1695969999973</v>
      </c>
      <c r="C17" s="124">
        <v>676</v>
      </c>
      <c r="D17" s="127"/>
      <c r="E17" s="127"/>
      <c r="F17" s="127"/>
      <c r="G17" s="127">
        <v>0</v>
      </c>
      <c r="H17" s="181" t="s">
        <v>157</v>
      </c>
      <c r="I17" s="181" t="s">
        <v>157</v>
      </c>
      <c r="J17" s="181" t="s">
        <v>157</v>
      </c>
      <c r="K17" s="181">
        <v>6</v>
      </c>
      <c r="L17" s="127">
        <v>0.12357961715091048</v>
      </c>
      <c r="M17" s="149"/>
      <c r="N17" s="149"/>
      <c r="O17" s="149"/>
      <c r="P17" s="149"/>
    </row>
    <row r="18" spans="1:16" x14ac:dyDescent="0.25">
      <c r="A18" s="177" t="s">
        <v>136</v>
      </c>
      <c r="B18" s="139">
        <v>1802.7180000000001</v>
      </c>
      <c r="C18" s="124">
        <v>618</v>
      </c>
      <c r="D18" s="127"/>
      <c r="E18" s="127"/>
      <c r="F18" s="127">
        <v>12.5</v>
      </c>
      <c r="G18" s="127">
        <v>0.69339741434877777</v>
      </c>
      <c r="H18" s="181" t="s">
        <v>157</v>
      </c>
      <c r="I18" s="181">
        <v>57.21</v>
      </c>
      <c r="J18" s="181">
        <v>1.2</v>
      </c>
      <c r="K18" s="181">
        <v>58.410000000000004</v>
      </c>
      <c r="L18" s="127">
        <v>3.2401074377689687</v>
      </c>
      <c r="M18" s="149"/>
      <c r="N18" s="149"/>
      <c r="O18" s="149"/>
      <c r="P18" s="149"/>
    </row>
    <row r="19" spans="1:16" x14ac:dyDescent="0.25">
      <c r="A19" s="177" t="s">
        <v>137</v>
      </c>
      <c r="B19" s="139">
        <v>714.5</v>
      </c>
      <c r="C19" s="124">
        <v>39</v>
      </c>
      <c r="D19" s="127"/>
      <c r="E19" s="127"/>
      <c r="F19" s="127"/>
      <c r="G19" s="127">
        <v>0</v>
      </c>
      <c r="H19" s="182"/>
      <c r="I19" s="182">
        <v>19</v>
      </c>
      <c r="J19" s="182"/>
      <c r="K19" s="182">
        <v>19</v>
      </c>
      <c r="L19" s="127">
        <v>2.6592022393282013</v>
      </c>
      <c r="M19" s="149"/>
      <c r="N19" s="149"/>
      <c r="O19" s="149"/>
      <c r="P19" s="149"/>
    </row>
    <row r="20" spans="1:16" x14ac:dyDescent="0.25">
      <c r="A20" s="177" t="s">
        <v>100</v>
      </c>
      <c r="B20" s="139">
        <v>6846.2944529999959</v>
      </c>
      <c r="C20" s="124">
        <v>641</v>
      </c>
      <c r="D20" s="127">
        <v>59</v>
      </c>
      <c r="E20" s="127"/>
      <c r="F20" s="127">
        <v>6</v>
      </c>
      <c r="G20" s="127">
        <v>0.9494187030111958</v>
      </c>
      <c r="H20" s="182">
        <v>8.0090000000000003</v>
      </c>
      <c r="I20" s="182">
        <v>9.7789999999999999</v>
      </c>
      <c r="J20" s="182">
        <v>15.010999999999999</v>
      </c>
      <c r="K20" s="182">
        <v>33</v>
      </c>
      <c r="L20" s="127">
        <v>0.48201257229799171</v>
      </c>
      <c r="M20" s="149"/>
      <c r="N20" s="149"/>
      <c r="O20" s="149"/>
      <c r="P20" s="149"/>
    </row>
    <row r="21" spans="1:16" x14ac:dyDescent="0.25">
      <c r="A21" s="177" t="s">
        <v>97</v>
      </c>
      <c r="B21" s="139">
        <v>2050.2200000000003</v>
      </c>
      <c r="C21" s="124">
        <v>180</v>
      </c>
      <c r="D21" s="127">
        <v>3.5</v>
      </c>
      <c r="E21" s="127"/>
      <c r="F21" s="127"/>
      <c r="G21" s="127">
        <v>0.1707133868560447</v>
      </c>
      <c r="H21" s="182">
        <v>0</v>
      </c>
      <c r="I21" s="182">
        <v>7.6</v>
      </c>
      <c r="J21" s="182">
        <v>0</v>
      </c>
      <c r="K21" s="182">
        <v>7.6</v>
      </c>
      <c r="L21" s="127">
        <v>0.37069192574455417</v>
      </c>
      <c r="M21" s="149"/>
      <c r="N21" s="149"/>
      <c r="O21" s="149"/>
      <c r="P21" s="149"/>
    </row>
    <row r="22" spans="1:16" x14ac:dyDescent="0.25">
      <c r="A22" s="175" t="s">
        <v>90</v>
      </c>
      <c r="B22" s="139">
        <v>997.92000000000007</v>
      </c>
      <c r="C22" s="124">
        <v>218</v>
      </c>
      <c r="D22" s="127"/>
      <c r="E22" s="127"/>
      <c r="F22" s="127">
        <f>30</f>
        <v>30</v>
      </c>
      <c r="G22" s="127">
        <v>3.0062530062530062</v>
      </c>
      <c r="H22" s="182">
        <v>0</v>
      </c>
      <c r="I22" s="182">
        <v>1.5</v>
      </c>
      <c r="J22" s="182">
        <v>0</v>
      </c>
      <c r="K22" s="182">
        <v>1.5</v>
      </c>
      <c r="L22" s="127">
        <v>0.15031265031265031</v>
      </c>
      <c r="M22" s="149"/>
      <c r="N22" s="149"/>
      <c r="O22" s="149"/>
      <c r="P22" s="149"/>
    </row>
    <row r="23" spans="1:16" x14ac:dyDescent="0.25">
      <c r="A23" s="177" t="s">
        <v>98</v>
      </c>
      <c r="B23" s="139">
        <v>9903.07</v>
      </c>
      <c r="C23" s="124">
        <v>1899</v>
      </c>
      <c r="D23" s="127">
        <v>44</v>
      </c>
      <c r="E23" s="127" t="s">
        <v>157</v>
      </c>
      <c r="F23" s="127">
        <v>11</v>
      </c>
      <c r="G23" s="127">
        <v>0.5553833306237359</v>
      </c>
      <c r="H23" s="181">
        <v>3</v>
      </c>
      <c r="I23" s="181">
        <v>22</v>
      </c>
      <c r="J23" s="181" t="s">
        <v>157</v>
      </c>
      <c r="K23" s="181">
        <v>25</v>
      </c>
      <c r="L23" s="127">
        <v>0.25244696846533449</v>
      </c>
      <c r="M23" s="149"/>
      <c r="N23" s="149"/>
      <c r="O23" s="149"/>
      <c r="P23" s="149"/>
    </row>
    <row r="24" spans="1:16" x14ac:dyDescent="0.25">
      <c r="A24" s="177" t="s">
        <v>81</v>
      </c>
      <c r="B24" s="139">
        <v>4170.4799999999996</v>
      </c>
      <c r="C24" s="124">
        <v>600</v>
      </c>
      <c r="D24" s="127">
        <f>69/2</f>
        <v>34.5</v>
      </c>
      <c r="E24" s="127">
        <f>68.2/2</f>
        <v>34.1</v>
      </c>
      <c r="F24" s="127" t="s">
        <v>157</v>
      </c>
      <c r="G24" s="127">
        <v>1.6544858145824943</v>
      </c>
      <c r="H24" s="181">
        <v>53.71</v>
      </c>
      <c r="I24" s="181">
        <v>119.33</v>
      </c>
      <c r="J24" s="181" t="s">
        <v>157</v>
      </c>
      <c r="K24" s="181">
        <v>173.04</v>
      </c>
      <c r="L24" s="127">
        <v>4.1491626863094897</v>
      </c>
      <c r="M24" s="149"/>
      <c r="N24" s="149"/>
      <c r="O24" s="149"/>
      <c r="P24" s="149"/>
    </row>
    <row r="25" spans="1:16" x14ac:dyDescent="0.25">
      <c r="A25" s="175" t="s">
        <v>109</v>
      </c>
      <c r="B25" s="139">
        <v>8884</v>
      </c>
      <c r="C25" s="124">
        <v>868</v>
      </c>
      <c r="D25" s="127" t="s">
        <v>157</v>
      </c>
      <c r="E25" s="127" t="s">
        <v>157</v>
      </c>
      <c r="F25" s="127">
        <v>12.3</v>
      </c>
      <c r="G25" s="127">
        <v>0.135074290859973</v>
      </c>
      <c r="H25" s="181" t="s">
        <v>157</v>
      </c>
      <c r="I25" s="181" t="s">
        <v>157</v>
      </c>
      <c r="J25" s="181" t="s">
        <v>157</v>
      </c>
      <c r="K25" s="181">
        <v>13.2</v>
      </c>
      <c r="L25" s="127">
        <v>0.14858171994597028</v>
      </c>
      <c r="M25" s="149"/>
      <c r="N25" s="149"/>
      <c r="O25" s="149"/>
      <c r="P25" s="149"/>
    </row>
    <row r="26" spans="1:16" x14ac:dyDescent="0.25">
      <c r="A26" s="175" t="s">
        <v>341</v>
      </c>
      <c r="B26" s="139">
        <v>15371.208791208792</v>
      </c>
      <c r="C26" s="124">
        <v>3169</v>
      </c>
      <c r="D26" s="127">
        <v>45</v>
      </c>
      <c r="E26" s="127" t="s">
        <v>157</v>
      </c>
      <c r="F26" s="127">
        <v>91</v>
      </c>
      <c r="G26" s="127">
        <v>0.88477101474141751</v>
      </c>
      <c r="H26" s="181" t="s">
        <v>157</v>
      </c>
      <c r="I26" s="181" t="s">
        <v>157</v>
      </c>
      <c r="J26" s="181" t="s">
        <v>157</v>
      </c>
      <c r="K26" s="181">
        <v>374</v>
      </c>
      <c r="L26" s="127">
        <v>2.433120290538898</v>
      </c>
      <c r="M26" s="149"/>
      <c r="N26" s="149"/>
      <c r="O26" s="149"/>
      <c r="P26" s="149"/>
    </row>
    <row r="27" spans="1:16" x14ac:dyDescent="0.25">
      <c r="A27" s="175" t="s">
        <v>82</v>
      </c>
      <c r="B27" s="139">
        <v>2506.9390000000003</v>
      </c>
      <c r="C27" s="124">
        <v>801</v>
      </c>
      <c r="D27" s="127">
        <v>10</v>
      </c>
      <c r="E27" s="127" t="s">
        <v>157</v>
      </c>
      <c r="F27" s="127" t="s">
        <v>157</v>
      </c>
      <c r="G27" s="127">
        <v>0.39889283305257922</v>
      </c>
      <c r="H27" s="181" t="s">
        <v>157</v>
      </c>
      <c r="I27" s="181">
        <v>62</v>
      </c>
      <c r="J27" s="181">
        <v>41</v>
      </c>
      <c r="K27" s="181">
        <v>103</v>
      </c>
      <c r="L27" s="127">
        <v>4.108596180441566</v>
      </c>
      <c r="M27" s="149"/>
      <c r="N27" s="149"/>
      <c r="O27" s="149"/>
      <c r="P27" s="149"/>
    </row>
    <row r="28" spans="1:16" x14ac:dyDescent="0.25">
      <c r="A28" s="175" t="s">
        <v>355</v>
      </c>
      <c r="B28" s="139">
        <v>4255.8266169723356</v>
      </c>
      <c r="C28" s="124">
        <v>1089</v>
      </c>
      <c r="D28" s="127">
        <v>52</v>
      </c>
      <c r="E28" s="127" t="s">
        <v>157</v>
      </c>
      <c r="F28" s="127" t="s">
        <v>157</v>
      </c>
      <c r="G28" s="127">
        <v>1.2218542877809633</v>
      </c>
      <c r="H28" s="181" t="s">
        <v>157</v>
      </c>
      <c r="I28" s="181" t="s">
        <v>157</v>
      </c>
      <c r="J28" s="181" t="s">
        <v>157</v>
      </c>
      <c r="K28" s="181">
        <v>27</v>
      </c>
      <c r="L28" s="127">
        <v>0.63442434173242335</v>
      </c>
      <c r="M28" s="149"/>
      <c r="N28" s="149"/>
      <c r="O28" s="149"/>
      <c r="P28" s="149"/>
    </row>
    <row r="29" spans="1:16" x14ac:dyDescent="0.25">
      <c r="A29" s="175" t="s">
        <v>112</v>
      </c>
      <c r="B29" s="139">
        <v>5075</v>
      </c>
      <c r="C29" s="124">
        <v>425</v>
      </c>
      <c r="D29" s="127"/>
      <c r="E29" s="127" t="s">
        <v>157</v>
      </c>
      <c r="F29" s="127" t="s">
        <v>157</v>
      </c>
      <c r="G29" s="127">
        <v>0</v>
      </c>
      <c r="H29" s="181">
        <v>5</v>
      </c>
      <c r="I29" s="181" t="s">
        <v>157</v>
      </c>
      <c r="J29" s="181" t="s">
        <v>157</v>
      </c>
      <c r="K29" s="181">
        <v>5</v>
      </c>
      <c r="L29" s="127">
        <v>9.8522167487684734E-2</v>
      </c>
      <c r="M29" s="149"/>
      <c r="N29" s="149"/>
      <c r="O29" s="149"/>
      <c r="P29" s="149"/>
    </row>
    <row r="30" spans="1:16" x14ac:dyDescent="0.25">
      <c r="A30" s="175" t="s">
        <v>337</v>
      </c>
      <c r="B30" s="139">
        <v>4187</v>
      </c>
      <c r="C30" s="124">
        <v>136</v>
      </c>
      <c r="D30" s="127">
        <v>12.69</v>
      </c>
      <c r="E30" s="127"/>
      <c r="F30" s="127"/>
      <c r="G30" s="127">
        <v>0.30331979937903031</v>
      </c>
      <c r="H30" s="181">
        <v>11</v>
      </c>
      <c r="I30" s="181">
        <v>0</v>
      </c>
      <c r="J30" s="181">
        <v>0</v>
      </c>
      <c r="K30" s="181">
        <v>11</v>
      </c>
      <c r="L30" s="127">
        <v>0.26271793647002628</v>
      </c>
      <c r="M30" s="149"/>
      <c r="N30" s="149"/>
      <c r="O30" s="149"/>
      <c r="P30" s="149"/>
    </row>
    <row r="31" spans="1:16" x14ac:dyDescent="0.25">
      <c r="A31" s="175" t="s">
        <v>359</v>
      </c>
      <c r="B31" s="139">
        <v>15864</v>
      </c>
      <c r="C31" s="124">
        <v>2660</v>
      </c>
      <c r="D31" s="127">
        <f>(119.3+31)/2</f>
        <v>75.150000000000006</v>
      </c>
      <c r="E31" s="127" t="s">
        <v>157</v>
      </c>
      <c r="F31" s="127">
        <f>69.1/2</f>
        <v>34.549999999999997</v>
      </c>
      <c r="G31" s="127">
        <v>0.69339384770549672</v>
      </c>
      <c r="H31" s="181" t="s">
        <v>157</v>
      </c>
      <c r="I31" s="181">
        <v>255</v>
      </c>
      <c r="J31" s="181">
        <v>59</v>
      </c>
      <c r="K31" s="181">
        <v>314</v>
      </c>
      <c r="L31" s="127">
        <v>1.9793242561775088</v>
      </c>
      <c r="M31" s="149"/>
      <c r="N31" s="149"/>
      <c r="O31" s="149"/>
      <c r="P31" s="149"/>
    </row>
    <row r="32" spans="1:16" x14ac:dyDescent="0.25">
      <c r="A32" s="175" t="s">
        <v>336</v>
      </c>
      <c r="B32" s="139">
        <v>38128.550793999915</v>
      </c>
      <c r="C32" s="124">
        <v>5905</v>
      </c>
      <c r="D32" s="127">
        <v>401</v>
      </c>
      <c r="E32" s="127">
        <v>118</v>
      </c>
      <c r="F32" s="127">
        <v>45</v>
      </c>
      <c r="G32" s="127">
        <v>1.4792064955396984</v>
      </c>
      <c r="H32" s="181" t="s">
        <v>157</v>
      </c>
      <c r="I32" s="181">
        <v>266</v>
      </c>
      <c r="J32" s="181" t="s">
        <v>157</v>
      </c>
      <c r="K32" s="181">
        <v>266</v>
      </c>
      <c r="L32" s="127">
        <v>0.69763994293184362</v>
      </c>
      <c r="M32" s="149"/>
      <c r="N32" s="149"/>
      <c r="O32" s="149"/>
      <c r="P32" s="149"/>
    </row>
    <row r="33" spans="4:11" x14ac:dyDescent="0.25">
      <c r="D33" s="214"/>
      <c r="E33" s="214"/>
      <c r="F33" s="214"/>
      <c r="H33" s="215"/>
      <c r="I33" s="215"/>
      <c r="J33" s="215"/>
      <c r="K33" s="215"/>
    </row>
  </sheetData>
  <mergeCells count="5">
    <mergeCell ref="B2:C2"/>
    <mergeCell ref="D2:G2"/>
    <mergeCell ref="H2:L2"/>
    <mergeCell ref="A2:A3"/>
    <mergeCell ref="A1:L1"/>
  </mergeCells>
  <conditionalFormatting sqref="B4:B32 D7:D32 D4:D5">
    <cfRule type="cellIs" dxfId="1" priority="7" operator="equal">
      <formula>"?"</formula>
    </cfRule>
    <cfRule type="expression" dxfId="0" priority="8">
      <formula>ISERR(B4)=TRUE</formula>
    </cfRule>
  </conditionalFormatting>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W36"/>
  <sheetViews>
    <sheetView zoomScaleNormal="100" workbookViewId="0">
      <selection sqref="A1:W1"/>
    </sheetView>
  </sheetViews>
  <sheetFormatPr baseColWidth="10" defaultColWidth="9.140625" defaultRowHeight="15" x14ac:dyDescent="0.25"/>
  <cols>
    <col min="1" max="1" width="19.42578125" style="152" customWidth="1"/>
    <col min="2" max="6" width="9.140625" style="85"/>
    <col min="7" max="8" width="10.28515625" style="85" customWidth="1"/>
    <col min="9" max="12" width="9.140625" style="85"/>
    <col min="13" max="13" width="33.7109375" style="151" customWidth="1"/>
    <col min="14" max="14" width="23.28515625" style="151" customWidth="1"/>
    <col min="15" max="19" width="9.140625" style="85"/>
    <col min="20" max="20" width="12" style="85" customWidth="1"/>
    <col min="21" max="21" width="10.42578125" style="85" customWidth="1"/>
    <col min="22" max="22" width="9.140625" style="85"/>
    <col min="23" max="23" width="12" style="85" customWidth="1"/>
    <col min="24" max="16384" width="9.140625" style="85"/>
  </cols>
  <sheetData>
    <row r="1" spans="1:23" ht="37.5" customHeight="1" x14ac:dyDescent="0.25">
      <c r="A1" s="248" t="s">
        <v>290</v>
      </c>
      <c r="B1" s="248"/>
      <c r="C1" s="248"/>
      <c r="D1" s="248"/>
      <c r="E1" s="248"/>
      <c r="F1" s="248"/>
      <c r="G1" s="248"/>
      <c r="H1" s="248"/>
      <c r="I1" s="248"/>
      <c r="J1" s="248"/>
      <c r="K1" s="248"/>
      <c r="L1" s="248"/>
      <c r="M1" s="248"/>
      <c r="N1" s="248"/>
      <c r="O1" s="248"/>
      <c r="P1" s="248"/>
      <c r="Q1" s="248"/>
      <c r="R1" s="248"/>
      <c r="S1" s="248"/>
      <c r="T1" s="248"/>
      <c r="U1" s="248"/>
      <c r="V1" s="248"/>
      <c r="W1" s="248"/>
    </row>
    <row r="2" spans="1:23" ht="24" customHeight="1" x14ac:dyDescent="0.25">
      <c r="A2" s="246" t="s">
        <v>335</v>
      </c>
      <c r="B2" s="249" t="s">
        <v>285</v>
      </c>
      <c r="C2" s="249"/>
      <c r="D2" s="249"/>
      <c r="E2" s="249"/>
      <c r="F2" s="249"/>
      <c r="G2" s="249"/>
      <c r="H2" s="249"/>
      <c r="I2" s="249"/>
      <c r="J2" s="249"/>
      <c r="K2" s="249"/>
      <c r="L2" s="249"/>
      <c r="M2" s="250" t="s">
        <v>286</v>
      </c>
      <c r="N2" s="250"/>
      <c r="O2" s="249" t="s">
        <v>287</v>
      </c>
      <c r="P2" s="249"/>
      <c r="Q2" s="249"/>
      <c r="R2" s="249"/>
      <c r="S2" s="249"/>
      <c r="T2" s="249" t="s">
        <v>288</v>
      </c>
      <c r="U2" s="249"/>
      <c r="V2" s="249" t="s">
        <v>223</v>
      </c>
      <c r="W2" s="249"/>
    </row>
    <row r="3" spans="1:23" s="150" customFormat="1" ht="24" x14ac:dyDescent="0.25">
      <c r="A3" s="246"/>
      <c r="B3" s="216" t="s">
        <v>361</v>
      </c>
      <c r="C3" s="216" t="s">
        <v>10</v>
      </c>
      <c r="D3" s="216" t="s">
        <v>23</v>
      </c>
      <c r="E3" s="216" t="s">
        <v>24</v>
      </c>
      <c r="F3" s="216" t="s">
        <v>25</v>
      </c>
      <c r="G3" s="216" t="s">
        <v>266</v>
      </c>
      <c r="H3" s="216" t="s">
        <v>267</v>
      </c>
      <c r="I3" s="216" t="s">
        <v>277</v>
      </c>
      <c r="J3" s="216" t="s">
        <v>278</v>
      </c>
      <c r="K3" s="216" t="s">
        <v>279</v>
      </c>
      <c r="L3" s="183" t="s">
        <v>8</v>
      </c>
      <c r="M3" s="216" t="s">
        <v>35</v>
      </c>
      <c r="N3" s="216" t="s">
        <v>36</v>
      </c>
      <c r="O3" s="216" t="s">
        <v>20</v>
      </c>
      <c r="P3" s="216" t="s">
        <v>24</v>
      </c>
      <c r="Q3" s="216" t="s">
        <v>16</v>
      </c>
      <c r="R3" s="216" t="s">
        <v>17</v>
      </c>
      <c r="S3" s="216" t="s">
        <v>18</v>
      </c>
      <c r="T3" s="216" t="s">
        <v>21</v>
      </c>
      <c r="U3" s="216" t="s">
        <v>268</v>
      </c>
      <c r="V3" s="216" t="s">
        <v>223</v>
      </c>
      <c r="W3" s="216" t="s">
        <v>224</v>
      </c>
    </row>
    <row r="4" spans="1:23" s="150" customFormat="1" x14ac:dyDescent="0.25">
      <c r="A4" s="184" t="s">
        <v>135</v>
      </c>
      <c r="B4" s="185">
        <v>961</v>
      </c>
      <c r="C4" s="185" t="s">
        <v>157</v>
      </c>
      <c r="D4" s="185" t="s">
        <v>157</v>
      </c>
      <c r="E4" s="185">
        <v>23</v>
      </c>
      <c r="F4" s="185">
        <v>1201</v>
      </c>
      <c r="G4" s="185">
        <v>25</v>
      </c>
      <c r="H4" s="185" t="s">
        <v>157</v>
      </c>
      <c r="I4" s="185" t="s">
        <v>157</v>
      </c>
      <c r="J4" s="185" t="s">
        <v>157</v>
      </c>
      <c r="K4" s="185" t="s">
        <v>157</v>
      </c>
      <c r="L4" s="185"/>
      <c r="M4" s="186" t="s">
        <v>37</v>
      </c>
      <c r="N4" s="186" t="s">
        <v>193</v>
      </c>
      <c r="O4" s="187">
        <v>0.71056569388829904</v>
      </c>
      <c r="P4" s="187">
        <v>0.71056569388829904</v>
      </c>
      <c r="Q4" s="187"/>
      <c r="R4" s="187"/>
      <c r="S4" s="187" t="s">
        <v>157</v>
      </c>
      <c r="T4" s="185">
        <v>6895</v>
      </c>
      <c r="U4" s="185">
        <v>0</v>
      </c>
      <c r="V4" s="185">
        <v>172616.45928571429</v>
      </c>
      <c r="W4" s="188">
        <v>86.109445986796629</v>
      </c>
    </row>
    <row r="5" spans="1:23" s="150" customFormat="1" x14ac:dyDescent="0.25">
      <c r="A5" s="184" t="s">
        <v>338</v>
      </c>
      <c r="B5" s="185" t="s">
        <v>157</v>
      </c>
      <c r="C5" s="185" t="s">
        <v>157</v>
      </c>
      <c r="D5" s="185" t="s">
        <v>157</v>
      </c>
      <c r="E5" s="185">
        <v>696.69393939393933</v>
      </c>
      <c r="F5" s="185">
        <v>6402.7315151515149</v>
      </c>
      <c r="G5" s="185">
        <v>438.57454545454544</v>
      </c>
      <c r="H5" s="185" t="s">
        <v>157</v>
      </c>
      <c r="I5" s="185">
        <v>100</v>
      </c>
      <c r="J5" s="185" t="s">
        <v>157</v>
      </c>
      <c r="K5" s="185" t="s">
        <v>157</v>
      </c>
      <c r="L5" s="185"/>
      <c r="M5" s="186" t="s">
        <v>37</v>
      </c>
      <c r="N5" s="186" t="s">
        <v>39</v>
      </c>
      <c r="O5" s="187">
        <v>1.0730825708799279</v>
      </c>
      <c r="P5" s="187">
        <v>1.0730825708799279</v>
      </c>
      <c r="Q5" s="187" t="s">
        <v>157</v>
      </c>
      <c r="R5" s="189">
        <v>0.34</v>
      </c>
      <c r="S5" s="187" t="s">
        <v>157</v>
      </c>
      <c r="T5" s="185">
        <v>29455.306060606061</v>
      </c>
      <c r="U5" s="185">
        <v>764</v>
      </c>
      <c r="V5" s="185">
        <v>641504.36363636365</v>
      </c>
      <c r="W5" s="188">
        <v>114.35720699286688</v>
      </c>
    </row>
    <row r="6" spans="1:23" s="150" customFormat="1" x14ac:dyDescent="0.25">
      <c r="A6" s="184" t="s">
        <v>94</v>
      </c>
      <c r="B6" s="185" t="s">
        <v>157</v>
      </c>
      <c r="C6" s="185" t="s">
        <v>157</v>
      </c>
      <c r="D6" s="185" t="s">
        <v>157</v>
      </c>
      <c r="E6" s="185">
        <v>8408</v>
      </c>
      <c r="F6" s="185">
        <v>3880</v>
      </c>
      <c r="G6" s="185">
        <v>1454</v>
      </c>
      <c r="H6" s="185">
        <v>312</v>
      </c>
      <c r="I6" s="185" t="s">
        <v>157</v>
      </c>
      <c r="J6" s="185" t="s">
        <v>157</v>
      </c>
      <c r="K6" s="185" t="s">
        <v>157</v>
      </c>
      <c r="L6" s="185"/>
      <c r="M6" s="186" t="s">
        <v>37</v>
      </c>
      <c r="N6" s="186" t="s">
        <v>39</v>
      </c>
      <c r="O6" s="187">
        <v>0.6269697299014404</v>
      </c>
      <c r="P6" s="187">
        <v>0.61</v>
      </c>
      <c r="Q6" s="187" t="s">
        <v>157</v>
      </c>
      <c r="R6" s="187" t="s">
        <v>157</v>
      </c>
      <c r="S6" s="187" t="s">
        <v>157</v>
      </c>
      <c r="T6" s="185">
        <v>200105</v>
      </c>
      <c r="U6" s="185">
        <v>0</v>
      </c>
      <c r="V6" s="185">
        <v>780807.36</v>
      </c>
      <c r="W6" s="188">
        <v>86.090406644334976</v>
      </c>
    </row>
    <row r="7" spans="1:23" s="150" customFormat="1" x14ac:dyDescent="0.25">
      <c r="A7" s="184" t="s">
        <v>104</v>
      </c>
      <c r="B7" s="185" t="s">
        <v>157</v>
      </c>
      <c r="C7" s="185" t="s">
        <v>157</v>
      </c>
      <c r="D7" s="185">
        <v>676</v>
      </c>
      <c r="E7" s="185">
        <v>412</v>
      </c>
      <c r="F7" s="185">
        <v>2322</v>
      </c>
      <c r="G7" s="185">
        <v>58</v>
      </c>
      <c r="H7" s="185" t="s">
        <v>157</v>
      </c>
      <c r="I7" s="185" t="s">
        <v>157</v>
      </c>
      <c r="J7" s="185">
        <v>128</v>
      </c>
      <c r="K7" s="185" t="s">
        <v>157</v>
      </c>
      <c r="L7" s="185"/>
      <c r="M7" s="186" t="s">
        <v>37</v>
      </c>
      <c r="N7" s="186" t="s">
        <v>39</v>
      </c>
      <c r="O7" s="187">
        <v>0.75304040061749311</v>
      </c>
      <c r="P7" s="187">
        <v>0.75304040061749311</v>
      </c>
      <c r="Q7" s="187" t="s">
        <v>157</v>
      </c>
      <c r="R7" s="189">
        <f>1.13</f>
        <v>1.1299999999999999</v>
      </c>
      <c r="S7" s="187" t="s">
        <v>157</v>
      </c>
      <c r="T7" s="185">
        <v>13872</v>
      </c>
      <c r="U7" s="185">
        <v>1063</v>
      </c>
      <c r="V7" s="185">
        <v>215080.40222046245</v>
      </c>
      <c r="W7" s="188">
        <v>75.404050460620994</v>
      </c>
    </row>
    <row r="8" spans="1:23" s="150" customFormat="1" x14ac:dyDescent="0.25">
      <c r="A8" s="184" t="s">
        <v>89</v>
      </c>
      <c r="B8" s="185" t="s">
        <v>157</v>
      </c>
      <c r="C8" s="185" t="s">
        <v>157</v>
      </c>
      <c r="D8" s="185">
        <v>1711</v>
      </c>
      <c r="E8" s="185" t="s">
        <v>157</v>
      </c>
      <c r="F8" s="185">
        <v>18498</v>
      </c>
      <c r="G8" s="185">
        <v>52</v>
      </c>
      <c r="H8" s="185" t="s">
        <v>157</v>
      </c>
      <c r="I8" s="185">
        <v>1757</v>
      </c>
      <c r="J8" s="185">
        <v>637</v>
      </c>
      <c r="K8" s="185">
        <v>17</v>
      </c>
      <c r="L8" s="185"/>
      <c r="M8" s="186" t="s">
        <v>37</v>
      </c>
      <c r="N8" s="186" t="s">
        <v>171</v>
      </c>
      <c r="O8" s="187">
        <v>0.35083615951350716</v>
      </c>
      <c r="P8" s="187" t="s">
        <v>157</v>
      </c>
      <c r="Q8" s="187">
        <v>0.26897438896035547</v>
      </c>
      <c r="R8" s="187">
        <v>0.6431996257747632</v>
      </c>
      <c r="S8" s="187">
        <v>0.23389077300900479</v>
      </c>
      <c r="T8" s="185">
        <v>104770</v>
      </c>
      <c r="U8" s="185">
        <v>16717</v>
      </c>
      <c r="V8" s="185">
        <v>1589648</v>
      </c>
      <c r="W8" s="188">
        <v>100.80242606808449</v>
      </c>
    </row>
    <row r="9" spans="1:23" s="150" customFormat="1" x14ac:dyDescent="0.25">
      <c r="A9" s="184" t="s">
        <v>134</v>
      </c>
      <c r="B9" s="185" t="s">
        <v>157</v>
      </c>
      <c r="C9" s="185" t="s">
        <v>157</v>
      </c>
      <c r="D9" s="185" t="s">
        <v>157</v>
      </c>
      <c r="E9" s="185">
        <v>305.916</v>
      </c>
      <c r="F9" s="185">
        <v>519.23400000000004</v>
      </c>
      <c r="G9" s="185">
        <v>535.00400000000002</v>
      </c>
      <c r="H9" s="185" t="s">
        <v>157</v>
      </c>
      <c r="I9" s="185" t="s">
        <v>157</v>
      </c>
      <c r="J9" s="185" t="s">
        <v>157</v>
      </c>
      <c r="K9" s="185" t="s">
        <v>157</v>
      </c>
      <c r="L9" s="185"/>
      <c r="M9" s="186" t="s">
        <v>49</v>
      </c>
      <c r="N9" s="186" t="s">
        <v>157</v>
      </c>
      <c r="O9" s="187">
        <v>0.66876771189486972</v>
      </c>
      <c r="P9" s="187" t="s">
        <v>157</v>
      </c>
      <c r="Q9" s="187" t="s">
        <v>157</v>
      </c>
      <c r="R9" s="187" t="s">
        <v>157</v>
      </c>
      <c r="S9" s="187" t="s">
        <v>157</v>
      </c>
      <c r="T9" s="185">
        <v>5134.7000000000007</v>
      </c>
      <c r="U9" s="185">
        <v>0</v>
      </c>
      <c r="V9" s="185">
        <v>152207.17357142858</v>
      </c>
      <c r="W9" s="188">
        <v>54.659080438942929</v>
      </c>
    </row>
    <row r="10" spans="1:23" s="150" customFormat="1" x14ac:dyDescent="0.25">
      <c r="A10" s="184" t="s">
        <v>99</v>
      </c>
      <c r="B10" s="185">
        <v>47</v>
      </c>
      <c r="C10" s="185">
        <v>5099</v>
      </c>
      <c r="D10" s="185">
        <v>273</v>
      </c>
      <c r="E10" s="185">
        <v>10964</v>
      </c>
      <c r="F10" s="185">
        <v>1328</v>
      </c>
      <c r="G10" s="185">
        <v>50</v>
      </c>
      <c r="H10" s="185" t="s">
        <v>157</v>
      </c>
      <c r="I10" s="185">
        <v>86</v>
      </c>
      <c r="J10" s="185">
        <v>585</v>
      </c>
      <c r="K10" s="185" t="s">
        <v>157</v>
      </c>
      <c r="L10" s="185"/>
      <c r="M10" s="186" t="s">
        <v>40</v>
      </c>
      <c r="N10" s="186" t="s">
        <v>41</v>
      </c>
      <c r="O10" s="187">
        <v>0.95238095238095244</v>
      </c>
      <c r="P10" s="187">
        <v>1.1904761904761905</v>
      </c>
      <c r="Q10" s="187">
        <v>0.63492063492063489</v>
      </c>
      <c r="R10" s="187">
        <v>0.63492063492063489</v>
      </c>
      <c r="S10" s="187" t="s">
        <v>157</v>
      </c>
      <c r="T10" s="185">
        <v>42276</v>
      </c>
      <c r="U10" s="185">
        <v>9000</v>
      </c>
      <c r="V10" s="185">
        <v>603172</v>
      </c>
      <c r="W10" s="188">
        <v>167.03336142275165</v>
      </c>
    </row>
    <row r="11" spans="1:23" s="150" customFormat="1" x14ac:dyDescent="0.25">
      <c r="A11" s="184" t="s">
        <v>339</v>
      </c>
      <c r="B11" s="185" t="s">
        <v>157</v>
      </c>
      <c r="C11" s="185" t="s">
        <v>157</v>
      </c>
      <c r="D11" s="185">
        <v>73583</v>
      </c>
      <c r="E11" s="185">
        <v>35172</v>
      </c>
      <c r="F11" s="185">
        <v>8863</v>
      </c>
      <c r="G11" s="185">
        <v>348</v>
      </c>
      <c r="H11" s="185">
        <v>41</v>
      </c>
      <c r="I11" s="185">
        <v>43</v>
      </c>
      <c r="J11" s="185">
        <v>2136</v>
      </c>
      <c r="K11" s="185" t="s">
        <v>157</v>
      </c>
      <c r="L11" s="185"/>
      <c r="M11" s="186" t="s">
        <v>180</v>
      </c>
      <c r="N11" s="186" t="s">
        <v>39</v>
      </c>
      <c r="O11" s="187">
        <v>0.37313432835820892</v>
      </c>
      <c r="P11" s="187">
        <v>0.29850746268656714</v>
      </c>
      <c r="Q11" s="187">
        <v>0.29850746268656714</v>
      </c>
      <c r="R11" s="187">
        <v>0.37313432835820892</v>
      </c>
      <c r="S11" s="187" t="s">
        <v>157</v>
      </c>
      <c r="T11" s="185">
        <v>289731</v>
      </c>
      <c r="U11" s="185">
        <v>15000</v>
      </c>
      <c r="V11" s="185">
        <v>3586222</v>
      </c>
      <c r="W11" s="188">
        <v>175.85596983271179</v>
      </c>
    </row>
    <row r="12" spans="1:23" s="150" customFormat="1" x14ac:dyDescent="0.25">
      <c r="A12" s="184" t="s">
        <v>106</v>
      </c>
      <c r="B12" s="185" t="s">
        <v>157</v>
      </c>
      <c r="C12" s="185" t="s">
        <v>157</v>
      </c>
      <c r="D12" s="185" t="s">
        <v>157</v>
      </c>
      <c r="E12" s="185">
        <v>341.63262256700074</v>
      </c>
      <c r="F12" s="185">
        <v>1755.7846299201008</v>
      </c>
      <c r="G12" s="185">
        <v>546.61219610720127</v>
      </c>
      <c r="H12" s="185">
        <v>304.36360919605522</v>
      </c>
      <c r="I12" s="185" t="s">
        <v>157</v>
      </c>
      <c r="J12" s="185" t="s">
        <v>157</v>
      </c>
      <c r="K12" s="185" t="s">
        <v>157</v>
      </c>
      <c r="L12" s="185"/>
      <c r="M12" s="186" t="s">
        <v>37</v>
      </c>
      <c r="N12" s="186" t="s">
        <v>39</v>
      </c>
      <c r="O12" s="187">
        <v>1.0166045408336157</v>
      </c>
      <c r="P12" s="187">
        <v>1.0166045408336157</v>
      </c>
      <c r="Q12" s="187" t="s">
        <v>157</v>
      </c>
      <c r="R12" s="187" t="s">
        <v>157</v>
      </c>
      <c r="S12" s="187" t="s">
        <v>157</v>
      </c>
      <c r="T12" s="185">
        <v>11756.303217790486</v>
      </c>
      <c r="U12" s="185">
        <v>0</v>
      </c>
      <c r="V12" s="185">
        <v>297661.39829151356</v>
      </c>
      <c r="W12" s="188">
        <v>87.185521955620587</v>
      </c>
    </row>
    <row r="13" spans="1:23" s="150" customFormat="1" x14ac:dyDescent="0.25">
      <c r="A13" s="184" t="s">
        <v>91</v>
      </c>
      <c r="B13" s="185" t="s">
        <v>157</v>
      </c>
      <c r="C13" s="185" t="s">
        <v>157</v>
      </c>
      <c r="D13" s="185" t="s">
        <v>157</v>
      </c>
      <c r="E13" s="185" t="s">
        <v>157</v>
      </c>
      <c r="F13" s="185">
        <v>970</v>
      </c>
      <c r="G13" s="185">
        <v>77</v>
      </c>
      <c r="H13" s="185" t="s">
        <v>157</v>
      </c>
      <c r="I13" s="185" t="s">
        <v>157</v>
      </c>
      <c r="J13" s="185" t="s">
        <v>157</v>
      </c>
      <c r="K13" s="185" t="s">
        <v>157</v>
      </c>
      <c r="L13" s="185"/>
      <c r="M13" s="186" t="s">
        <v>37</v>
      </c>
      <c r="N13" s="186" t="s">
        <v>39</v>
      </c>
      <c r="O13" s="187">
        <v>1.0354305508490531</v>
      </c>
      <c r="P13" s="187">
        <v>1.0354305508490531</v>
      </c>
      <c r="Q13" s="187" t="s">
        <v>157</v>
      </c>
      <c r="R13" s="187" t="s">
        <v>157</v>
      </c>
      <c r="S13" s="187" t="s">
        <v>157</v>
      </c>
      <c r="T13" s="185">
        <v>4188</v>
      </c>
      <c r="U13" s="185">
        <v>0</v>
      </c>
      <c r="V13" s="185">
        <v>89785.463971550416</v>
      </c>
      <c r="W13" s="188">
        <v>93.290383686658174</v>
      </c>
    </row>
    <row r="14" spans="1:23" s="150" customFormat="1" ht="36" x14ac:dyDescent="0.25">
      <c r="A14" s="190" t="s">
        <v>80</v>
      </c>
      <c r="B14" s="185" t="s">
        <v>157</v>
      </c>
      <c r="C14" s="185" t="s">
        <v>157</v>
      </c>
      <c r="D14" s="185" t="s">
        <v>157</v>
      </c>
      <c r="E14" s="185" t="s">
        <v>157</v>
      </c>
      <c r="F14" s="185">
        <v>5247</v>
      </c>
      <c r="G14" s="185">
        <v>41</v>
      </c>
      <c r="H14" s="185" t="s">
        <v>157</v>
      </c>
      <c r="I14" s="185">
        <v>48</v>
      </c>
      <c r="J14" s="185" t="s">
        <v>157</v>
      </c>
      <c r="K14" s="185" t="s">
        <v>157</v>
      </c>
      <c r="L14" s="185"/>
      <c r="M14" s="186" t="s">
        <v>179</v>
      </c>
      <c r="N14" s="186" t="s">
        <v>173</v>
      </c>
      <c r="O14" s="187">
        <v>0.74626865671641784</v>
      </c>
      <c r="P14" s="187" t="s">
        <v>157</v>
      </c>
      <c r="Q14" s="187">
        <v>0.52238805970149249</v>
      </c>
      <c r="R14" s="187" t="s">
        <v>157</v>
      </c>
      <c r="S14" s="187" t="s">
        <v>157</v>
      </c>
      <c r="T14" s="185">
        <v>10658</v>
      </c>
      <c r="U14" s="185">
        <v>96</v>
      </c>
      <c r="V14" s="185">
        <v>362015</v>
      </c>
      <c r="W14" s="188">
        <v>80.171080654744699</v>
      </c>
    </row>
    <row r="15" spans="1:23" s="150" customFormat="1" x14ac:dyDescent="0.25">
      <c r="A15" s="190" t="s">
        <v>93</v>
      </c>
      <c r="B15" s="185" t="s">
        <v>157</v>
      </c>
      <c r="C15" s="185" t="s">
        <v>157</v>
      </c>
      <c r="D15" s="185" t="s">
        <v>157</v>
      </c>
      <c r="E15" s="185" t="s">
        <v>157</v>
      </c>
      <c r="F15" s="185">
        <v>1566</v>
      </c>
      <c r="G15" s="185">
        <v>103</v>
      </c>
      <c r="H15" s="185" t="s">
        <v>157</v>
      </c>
      <c r="I15" s="185" t="s">
        <v>157</v>
      </c>
      <c r="J15" s="185" t="s">
        <v>157</v>
      </c>
      <c r="K15" s="185" t="s">
        <v>157</v>
      </c>
      <c r="L15" s="185"/>
      <c r="M15" s="186" t="s">
        <v>37</v>
      </c>
      <c r="N15" s="186" t="s">
        <v>39</v>
      </c>
      <c r="O15" s="187">
        <v>0.59701492537313428</v>
      </c>
      <c r="P15" s="187" t="s">
        <v>157</v>
      </c>
      <c r="Q15" s="187" t="s">
        <v>157</v>
      </c>
      <c r="R15" s="187" t="s">
        <v>157</v>
      </c>
      <c r="S15" s="187" t="s">
        <v>157</v>
      </c>
      <c r="T15" s="185">
        <v>6676</v>
      </c>
      <c r="U15" s="185">
        <v>0</v>
      </c>
      <c r="V15" s="185">
        <v>110440</v>
      </c>
      <c r="W15" s="188">
        <v>73.968697925875915</v>
      </c>
    </row>
    <row r="16" spans="1:23" s="150" customFormat="1" x14ac:dyDescent="0.25">
      <c r="A16" s="190" t="s">
        <v>107</v>
      </c>
      <c r="B16" s="185">
        <v>2523</v>
      </c>
      <c r="C16" s="185" t="s">
        <v>157</v>
      </c>
      <c r="D16" s="185">
        <v>51733</v>
      </c>
      <c r="E16" s="185">
        <v>18453</v>
      </c>
      <c r="F16" s="185">
        <v>3120</v>
      </c>
      <c r="G16" s="185">
        <v>288</v>
      </c>
      <c r="H16" s="185" t="s">
        <v>157</v>
      </c>
      <c r="I16" s="185" t="s">
        <v>157</v>
      </c>
      <c r="J16" s="185">
        <v>125</v>
      </c>
      <c r="K16" s="185" t="s">
        <v>157</v>
      </c>
      <c r="L16" s="185"/>
      <c r="M16" s="186" t="s">
        <v>178</v>
      </c>
      <c r="N16" s="186" t="s">
        <v>47</v>
      </c>
      <c r="O16" s="187">
        <v>0.50318685005031871</v>
      </c>
      <c r="P16" s="187">
        <v>0.33545790003354581</v>
      </c>
      <c r="Q16" s="186"/>
      <c r="R16" s="187">
        <v>0.50318685005031871</v>
      </c>
      <c r="S16" s="187" t="s">
        <v>157</v>
      </c>
      <c r="T16" s="185">
        <v>39434.195870316151</v>
      </c>
      <c r="U16" s="185">
        <v>875</v>
      </c>
      <c r="V16" s="185">
        <v>1872853.058407299</v>
      </c>
      <c r="W16" s="188">
        <v>192.0480986881972</v>
      </c>
    </row>
    <row r="17" spans="1:23" s="150" customFormat="1" x14ac:dyDescent="0.25">
      <c r="A17" s="190" t="s">
        <v>340</v>
      </c>
      <c r="B17" s="185" t="s">
        <v>157</v>
      </c>
      <c r="C17" s="185" t="s">
        <v>157</v>
      </c>
      <c r="D17" s="185" t="s">
        <v>157</v>
      </c>
      <c r="E17" s="185">
        <v>16</v>
      </c>
      <c r="F17" s="185">
        <v>2087</v>
      </c>
      <c r="G17" s="185">
        <v>218</v>
      </c>
      <c r="H17" s="185" t="s">
        <v>157</v>
      </c>
      <c r="I17" s="185" t="s">
        <v>157</v>
      </c>
      <c r="J17" s="185" t="s">
        <v>157</v>
      </c>
      <c r="K17" s="185" t="s">
        <v>157</v>
      </c>
      <c r="L17" s="185"/>
      <c r="M17" s="186" t="s">
        <v>37</v>
      </c>
      <c r="N17" s="186" t="s">
        <v>39</v>
      </c>
      <c r="O17" s="187">
        <v>1.0354305508490531</v>
      </c>
      <c r="P17" s="187">
        <v>1.0354305508490531</v>
      </c>
      <c r="Q17" s="187" t="s">
        <v>157</v>
      </c>
      <c r="R17" s="187" t="s">
        <v>157</v>
      </c>
      <c r="S17" s="187" t="s">
        <v>157</v>
      </c>
      <c r="T17" s="185">
        <v>12100</v>
      </c>
      <c r="U17" s="185">
        <v>0</v>
      </c>
      <c r="V17" s="185">
        <v>201612.23999321141</v>
      </c>
      <c r="W17" s="188">
        <v>85.41114539018001</v>
      </c>
    </row>
    <row r="18" spans="1:23" s="150" customFormat="1" x14ac:dyDescent="0.25">
      <c r="A18" s="190" t="s">
        <v>136</v>
      </c>
      <c r="B18" s="185" t="s">
        <v>157</v>
      </c>
      <c r="C18" s="185" t="s">
        <v>157</v>
      </c>
      <c r="D18" s="185" t="s">
        <v>157</v>
      </c>
      <c r="E18" s="185">
        <v>574.17999999999995</v>
      </c>
      <c r="F18" s="185">
        <v>2827.3440000000001</v>
      </c>
      <c r="G18" s="185">
        <v>24.390999999999998</v>
      </c>
      <c r="H18" s="185" t="s">
        <v>157</v>
      </c>
      <c r="I18" s="185" t="s">
        <v>157</v>
      </c>
      <c r="J18" s="185">
        <v>165</v>
      </c>
      <c r="K18" s="185" t="s">
        <v>157</v>
      </c>
      <c r="L18" s="185"/>
      <c r="M18" s="186" t="s">
        <v>37</v>
      </c>
      <c r="N18" s="186" t="s">
        <v>157</v>
      </c>
      <c r="O18" s="187">
        <v>0.75654347408107137</v>
      </c>
      <c r="P18" s="187" t="s">
        <v>157</v>
      </c>
      <c r="Q18" s="187" t="s">
        <v>157</v>
      </c>
      <c r="R18" s="187">
        <v>0.73146468488501371</v>
      </c>
      <c r="S18" s="187" t="s">
        <v>157</v>
      </c>
      <c r="T18" s="185">
        <v>13129.480000000001</v>
      </c>
      <c r="U18" s="185">
        <v>1329</v>
      </c>
      <c r="V18" s="185">
        <v>437187.43214285717</v>
      </c>
      <c r="W18" s="188">
        <v>129.22083747170839</v>
      </c>
    </row>
    <row r="19" spans="1:23" s="150" customFormat="1" x14ac:dyDescent="0.25">
      <c r="A19" s="190" t="s">
        <v>137</v>
      </c>
      <c r="B19" s="185">
        <v>16</v>
      </c>
      <c r="C19" s="185" t="s">
        <v>157</v>
      </c>
      <c r="D19" s="185" t="s">
        <v>157</v>
      </c>
      <c r="E19" s="185">
        <v>151</v>
      </c>
      <c r="F19" s="185">
        <v>119</v>
      </c>
      <c r="G19" s="185" t="s">
        <v>157</v>
      </c>
      <c r="H19" s="185" t="s">
        <v>157</v>
      </c>
      <c r="I19" s="185" t="s">
        <v>157</v>
      </c>
      <c r="J19" s="185" t="s">
        <v>157</v>
      </c>
      <c r="K19" s="185" t="s">
        <v>157</v>
      </c>
      <c r="L19" s="185"/>
      <c r="M19" s="186" t="s">
        <v>37</v>
      </c>
      <c r="N19" s="186" t="s">
        <v>193</v>
      </c>
      <c r="O19" s="187">
        <v>0.62709030100334451</v>
      </c>
      <c r="P19" s="187">
        <v>0.54347826086956519</v>
      </c>
      <c r="Q19" s="187" t="s">
        <v>157</v>
      </c>
      <c r="R19" s="187" t="s">
        <v>157</v>
      </c>
      <c r="S19" s="187" t="s">
        <v>157</v>
      </c>
      <c r="T19" s="185">
        <v>929</v>
      </c>
      <c r="U19" s="185">
        <v>0</v>
      </c>
      <c r="V19" s="185">
        <v>17203.427826126532</v>
      </c>
      <c r="W19" s="188">
        <v>39.677083268663033</v>
      </c>
    </row>
    <row r="20" spans="1:23" s="150" customFormat="1" x14ac:dyDescent="0.25">
      <c r="A20" s="190" t="s">
        <v>100</v>
      </c>
      <c r="B20" s="185" t="s">
        <v>157</v>
      </c>
      <c r="C20" s="185" t="s">
        <v>157</v>
      </c>
      <c r="D20" s="185" t="s">
        <v>157</v>
      </c>
      <c r="E20" s="185" t="s">
        <v>157</v>
      </c>
      <c r="F20" s="185">
        <v>1528</v>
      </c>
      <c r="G20" s="185" t="s">
        <v>157</v>
      </c>
      <c r="H20" s="185" t="s">
        <v>157</v>
      </c>
      <c r="I20" s="185">
        <v>13</v>
      </c>
      <c r="J20" s="185" t="s">
        <v>157</v>
      </c>
      <c r="K20" s="185" t="s">
        <v>157</v>
      </c>
      <c r="L20" s="185"/>
      <c r="M20" s="186" t="s">
        <v>42</v>
      </c>
      <c r="N20" s="186" t="s">
        <v>193</v>
      </c>
      <c r="O20" s="187">
        <v>0.91939720724457352</v>
      </c>
      <c r="P20" s="187" t="s">
        <v>157</v>
      </c>
      <c r="Q20" s="187">
        <v>1.0783907092492742</v>
      </c>
      <c r="R20" s="187" t="s">
        <v>157</v>
      </c>
      <c r="S20" s="187" t="s">
        <v>157</v>
      </c>
      <c r="T20" s="185">
        <v>6112</v>
      </c>
      <c r="U20" s="185">
        <v>0</v>
      </c>
      <c r="V20" s="185">
        <v>123280</v>
      </c>
      <c r="W20" s="188">
        <v>68.20224998824385</v>
      </c>
    </row>
    <row r="21" spans="1:23" s="150" customFormat="1" x14ac:dyDescent="0.25">
      <c r="A21" s="190" t="s">
        <v>97</v>
      </c>
      <c r="B21" s="185" t="s">
        <v>157</v>
      </c>
      <c r="C21" s="185"/>
      <c r="D21" s="185" t="s">
        <v>157</v>
      </c>
      <c r="E21" s="185">
        <v>1753</v>
      </c>
      <c r="F21" s="185">
        <v>1236</v>
      </c>
      <c r="G21" s="185" t="s">
        <v>157</v>
      </c>
      <c r="H21" s="185" t="s">
        <v>157</v>
      </c>
      <c r="I21" s="185" t="s">
        <v>157</v>
      </c>
      <c r="J21" s="185">
        <v>60</v>
      </c>
      <c r="K21" s="185" t="s">
        <v>157</v>
      </c>
      <c r="L21" s="185"/>
      <c r="M21" s="186" t="s">
        <v>49</v>
      </c>
      <c r="N21" s="186" t="s">
        <v>157</v>
      </c>
      <c r="O21" s="187">
        <v>0.25</v>
      </c>
      <c r="P21" s="187" t="s">
        <v>157</v>
      </c>
      <c r="Q21" s="187" t="s">
        <v>157</v>
      </c>
      <c r="R21" s="187">
        <v>0.35</v>
      </c>
      <c r="S21" s="187" t="s">
        <v>157</v>
      </c>
      <c r="T21" s="185">
        <v>8759</v>
      </c>
      <c r="U21" s="185">
        <v>1800</v>
      </c>
      <c r="V21" s="185">
        <v>200540</v>
      </c>
      <c r="W21" s="188">
        <v>113.21091304877994</v>
      </c>
    </row>
    <row r="22" spans="1:23" s="150" customFormat="1" x14ac:dyDescent="0.25">
      <c r="A22" s="184" t="s">
        <v>90</v>
      </c>
      <c r="B22" s="185">
        <v>45</v>
      </c>
      <c r="C22" s="185" t="s">
        <v>157</v>
      </c>
      <c r="D22" s="185" t="s">
        <v>157</v>
      </c>
      <c r="E22" s="185"/>
      <c r="F22" s="185">
        <v>532</v>
      </c>
      <c r="G22" s="185">
        <v>86</v>
      </c>
      <c r="H22" s="185" t="s">
        <v>157</v>
      </c>
      <c r="I22" s="185" t="s">
        <v>157</v>
      </c>
      <c r="J22" s="185" t="s">
        <v>157</v>
      </c>
      <c r="K22" s="185" t="s">
        <v>157</v>
      </c>
      <c r="L22" s="185"/>
      <c r="M22" s="186" t="s">
        <v>49</v>
      </c>
      <c r="N22" s="186" t="s">
        <v>157</v>
      </c>
      <c r="O22" s="187">
        <v>0.75236367588172837</v>
      </c>
      <c r="P22" s="187" t="s">
        <v>157</v>
      </c>
      <c r="Q22" s="187" t="s">
        <v>157</v>
      </c>
      <c r="R22" s="187" t="s">
        <v>157</v>
      </c>
      <c r="S22" s="187" t="s">
        <v>157</v>
      </c>
      <c r="T22" s="185">
        <v>3687</v>
      </c>
      <c r="U22" s="185">
        <v>0</v>
      </c>
      <c r="V22" s="185">
        <v>35206.971428571429</v>
      </c>
      <c r="W22" s="188">
        <v>56.962388692246279</v>
      </c>
    </row>
    <row r="23" spans="1:23" s="150" customFormat="1" x14ac:dyDescent="0.25">
      <c r="A23" s="190" t="s">
        <v>98</v>
      </c>
      <c r="B23" s="185" t="s">
        <v>157</v>
      </c>
      <c r="C23" s="185" t="s">
        <v>157</v>
      </c>
      <c r="D23" s="185" t="s">
        <v>157</v>
      </c>
      <c r="E23" s="185"/>
      <c r="F23" s="185">
        <v>4562</v>
      </c>
      <c r="G23" s="185">
        <v>332</v>
      </c>
      <c r="H23" s="185" t="s">
        <v>157</v>
      </c>
      <c r="I23" s="185">
        <v>100</v>
      </c>
      <c r="J23" s="185" t="s">
        <v>157</v>
      </c>
      <c r="K23" s="185" t="s">
        <v>157</v>
      </c>
      <c r="L23" s="185"/>
      <c r="M23" s="186" t="s">
        <v>203</v>
      </c>
      <c r="N23" s="186" t="s">
        <v>39</v>
      </c>
      <c r="O23" s="187">
        <v>1.1107345909108024</v>
      </c>
      <c r="P23" s="187">
        <v>1.1107345909108024</v>
      </c>
      <c r="Q23" s="189">
        <v>0.64</v>
      </c>
      <c r="R23" s="187" t="s">
        <v>157</v>
      </c>
      <c r="S23" s="187" t="s">
        <v>157</v>
      </c>
      <c r="T23" s="185">
        <v>20785</v>
      </c>
      <c r="U23" s="185">
        <v>1156</v>
      </c>
      <c r="V23" s="185">
        <v>445395.80212014099</v>
      </c>
      <c r="W23" s="188">
        <v>107.03447126903393</v>
      </c>
    </row>
    <row r="24" spans="1:23" s="150" customFormat="1" x14ac:dyDescent="0.25">
      <c r="A24" s="190" t="s">
        <v>81</v>
      </c>
      <c r="B24" s="185" t="s">
        <v>157</v>
      </c>
      <c r="C24" s="185" t="s">
        <v>157</v>
      </c>
      <c r="D24" s="185" t="s">
        <v>157</v>
      </c>
      <c r="E24" s="185" t="s">
        <v>157</v>
      </c>
      <c r="F24" s="185">
        <v>2531</v>
      </c>
      <c r="G24" s="185">
        <v>348</v>
      </c>
      <c r="H24" s="185" t="s">
        <v>157</v>
      </c>
      <c r="I24" s="185" t="s">
        <v>157</v>
      </c>
      <c r="J24" s="185" t="s">
        <v>157</v>
      </c>
      <c r="K24" s="185" t="s">
        <v>157</v>
      </c>
      <c r="L24" s="185"/>
      <c r="M24" s="186" t="s">
        <v>42</v>
      </c>
      <c r="N24" s="186" t="s">
        <v>193</v>
      </c>
      <c r="O24" s="187">
        <v>0.25</v>
      </c>
      <c r="P24" s="187" t="s">
        <v>157</v>
      </c>
      <c r="Q24" s="187" t="s">
        <v>157</v>
      </c>
      <c r="R24" s="187" t="s">
        <v>157</v>
      </c>
      <c r="S24" s="187" t="s">
        <v>157</v>
      </c>
      <c r="T24" s="185">
        <v>11620</v>
      </c>
      <c r="U24" s="185">
        <v>0</v>
      </c>
      <c r="V24" s="185">
        <v>283470</v>
      </c>
      <c r="W24" s="188">
        <v>126.59482822144247</v>
      </c>
    </row>
    <row r="25" spans="1:23" s="150" customFormat="1" x14ac:dyDescent="0.25">
      <c r="A25" s="184" t="s">
        <v>109</v>
      </c>
      <c r="B25" s="185" t="s">
        <v>157</v>
      </c>
      <c r="C25" s="185" t="s">
        <v>157</v>
      </c>
      <c r="D25" s="185" t="s">
        <v>157</v>
      </c>
      <c r="E25" s="185">
        <v>56</v>
      </c>
      <c r="F25" s="185">
        <v>3467</v>
      </c>
      <c r="G25" s="185">
        <v>328</v>
      </c>
      <c r="H25" s="185" t="s">
        <v>157</v>
      </c>
      <c r="I25" s="185" t="s">
        <v>157</v>
      </c>
      <c r="J25" s="185">
        <v>177</v>
      </c>
      <c r="K25" s="185" t="s">
        <v>157</v>
      </c>
      <c r="L25" s="185"/>
      <c r="M25" s="186" t="s">
        <v>37</v>
      </c>
      <c r="N25" s="186" t="s">
        <v>39</v>
      </c>
      <c r="O25" s="187">
        <v>0.80951843066380513</v>
      </c>
      <c r="P25" s="187">
        <v>0.80951843066380513</v>
      </c>
      <c r="Q25" s="187" t="s">
        <v>157</v>
      </c>
      <c r="R25" s="187" t="s">
        <v>157</v>
      </c>
      <c r="S25" s="187" t="s">
        <v>157</v>
      </c>
      <c r="T25" s="185">
        <v>15180</v>
      </c>
      <c r="U25" s="185">
        <v>1532</v>
      </c>
      <c r="V25" s="185">
        <v>379940.54527076357</v>
      </c>
      <c r="W25" s="188">
        <v>97.73991128220193</v>
      </c>
    </row>
    <row r="26" spans="1:23" s="150" customFormat="1" x14ac:dyDescent="0.25">
      <c r="A26" s="184" t="s">
        <v>341</v>
      </c>
      <c r="B26" s="185" t="s">
        <v>157</v>
      </c>
      <c r="C26" s="185" t="s">
        <v>157</v>
      </c>
      <c r="D26" s="185" t="s">
        <v>157</v>
      </c>
      <c r="E26" s="185">
        <v>1525.9291039895347</v>
      </c>
      <c r="F26" s="185">
        <v>14877.808763897963</v>
      </c>
      <c r="G26" s="185">
        <v>552.26213211249149</v>
      </c>
      <c r="H26" s="185" t="s">
        <v>157</v>
      </c>
      <c r="I26" s="185">
        <v>663</v>
      </c>
      <c r="J26" s="185">
        <v>296</v>
      </c>
      <c r="K26" s="185" t="s">
        <v>157</v>
      </c>
      <c r="L26" s="191">
        <v>24</v>
      </c>
      <c r="M26" s="186" t="s">
        <v>37</v>
      </c>
      <c r="N26" s="186" t="s">
        <v>39</v>
      </c>
      <c r="O26" s="187">
        <v>1.1295606009262398</v>
      </c>
      <c r="P26" s="187">
        <v>1.1295606009262398</v>
      </c>
      <c r="Q26" s="189">
        <v>1.2</v>
      </c>
      <c r="R26" s="189">
        <v>1.32</v>
      </c>
      <c r="S26" s="187" t="s">
        <v>157</v>
      </c>
      <c r="T26" s="185">
        <v>66298.070896010424</v>
      </c>
      <c r="U26" s="185">
        <v>5295</v>
      </c>
      <c r="V26" s="185">
        <v>1536724.590843688</v>
      </c>
      <c r="W26" s="188">
        <v>126.410473075723</v>
      </c>
    </row>
    <row r="27" spans="1:23" s="150" customFormat="1" x14ac:dyDescent="0.25">
      <c r="A27" s="184" t="s">
        <v>82</v>
      </c>
      <c r="B27" s="185" t="s">
        <v>157</v>
      </c>
      <c r="C27" s="185" t="s">
        <v>157</v>
      </c>
      <c r="D27" s="185" t="s">
        <v>157</v>
      </c>
      <c r="E27" s="185" t="s">
        <v>157</v>
      </c>
      <c r="F27" s="185">
        <v>766</v>
      </c>
      <c r="G27" s="185">
        <v>4</v>
      </c>
      <c r="H27" s="185" t="s">
        <v>157</v>
      </c>
      <c r="I27" s="185" t="s">
        <v>157</v>
      </c>
      <c r="J27" s="185" t="s">
        <v>157</v>
      </c>
      <c r="K27" s="185" t="s">
        <v>157</v>
      </c>
      <c r="L27" s="185"/>
      <c r="M27" s="186" t="s">
        <v>45</v>
      </c>
      <c r="N27" s="186" t="s">
        <v>44</v>
      </c>
      <c r="O27" s="187">
        <v>0.58411214953271029</v>
      </c>
      <c r="P27" s="187" t="s">
        <v>157</v>
      </c>
      <c r="Q27" s="187" t="s">
        <v>157</v>
      </c>
      <c r="R27" s="187" t="s">
        <v>157</v>
      </c>
      <c r="S27" s="187" t="s">
        <v>157</v>
      </c>
      <c r="T27" s="185">
        <v>3080</v>
      </c>
      <c r="U27" s="185">
        <v>0</v>
      </c>
      <c r="V27" s="185">
        <v>50390</v>
      </c>
      <c r="W27" s="188">
        <v>38.153489238429401</v>
      </c>
    </row>
    <row r="28" spans="1:23" s="150" customFormat="1" x14ac:dyDescent="0.25">
      <c r="A28" s="184" t="s">
        <v>355</v>
      </c>
      <c r="B28" s="185"/>
      <c r="C28" s="185"/>
      <c r="D28" s="185"/>
      <c r="E28" s="185">
        <v>549</v>
      </c>
      <c r="F28" s="185">
        <v>3628</v>
      </c>
      <c r="G28" s="185">
        <v>12</v>
      </c>
      <c r="H28" s="185"/>
      <c r="I28" s="185"/>
      <c r="J28" s="185">
        <v>12</v>
      </c>
      <c r="K28" s="185"/>
      <c r="L28" s="185"/>
      <c r="M28" s="186" t="s">
        <v>37</v>
      </c>
      <c r="N28" s="186" t="s">
        <v>39</v>
      </c>
      <c r="O28" s="187">
        <v>1.0542565608644903</v>
      </c>
      <c r="P28" s="187">
        <v>1.0542565608644903</v>
      </c>
      <c r="Q28" s="189">
        <v>0.19</v>
      </c>
      <c r="R28" s="187" t="s">
        <v>157</v>
      </c>
      <c r="S28" s="187" t="s">
        <v>157</v>
      </c>
      <c r="T28" s="185">
        <v>16247</v>
      </c>
      <c r="U28" s="185">
        <v>152</v>
      </c>
      <c r="V28" s="185">
        <v>323536.61590145563</v>
      </c>
      <c r="W28" s="188">
        <v>80.554464690003897</v>
      </c>
    </row>
    <row r="29" spans="1:23" s="150" customFormat="1" x14ac:dyDescent="0.25">
      <c r="A29" s="184" t="s">
        <v>112</v>
      </c>
      <c r="B29" s="185"/>
      <c r="C29" s="185"/>
      <c r="D29" s="185"/>
      <c r="E29" s="185"/>
      <c r="F29" s="185">
        <v>1860</v>
      </c>
      <c r="G29" s="185"/>
      <c r="H29" s="185"/>
      <c r="I29" s="185"/>
      <c r="J29" s="185">
        <v>16</v>
      </c>
      <c r="K29" s="185"/>
      <c r="L29" s="185"/>
      <c r="M29" s="186" t="s">
        <v>37</v>
      </c>
      <c r="N29" s="186" t="s">
        <v>44</v>
      </c>
      <c r="O29" s="187">
        <v>0.25026880723740313</v>
      </c>
      <c r="P29" s="187" t="s">
        <v>157</v>
      </c>
      <c r="Q29" s="187">
        <v>0.44492232397760562</v>
      </c>
      <c r="R29" s="187" t="s">
        <v>157</v>
      </c>
      <c r="S29" s="187" t="s">
        <v>157</v>
      </c>
      <c r="T29" s="185">
        <v>7440</v>
      </c>
      <c r="U29" s="185">
        <v>75</v>
      </c>
      <c r="V29" s="185">
        <v>150400</v>
      </c>
      <c r="W29" s="188">
        <v>111.47007836257571</v>
      </c>
    </row>
    <row r="30" spans="1:23" s="150" customFormat="1" ht="17.25" customHeight="1" x14ac:dyDescent="0.25">
      <c r="A30" s="184" t="s">
        <v>337</v>
      </c>
      <c r="B30" s="185">
        <v>7026</v>
      </c>
      <c r="C30" s="185"/>
      <c r="D30" s="185">
        <v>4399</v>
      </c>
      <c r="E30" s="185">
        <v>3765</v>
      </c>
      <c r="F30" s="185">
        <v>10</v>
      </c>
      <c r="G30" s="185"/>
      <c r="H30" s="185"/>
      <c r="I30" s="185"/>
      <c r="J30" s="185"/>
      <c r="K30" s="185"/>
      <c r="L30" s="185"/>
      <c r="M30" s="192" t="s">
        <v>206</v>
      </c>
      <c r="N30" s="192" t="s">
        <v>47</v>
      </c>
      <c r="O30" s="187">
        <v>0.25</v>
      </c>
      <c r="P30" s="186"/>
      <c r="Q30" s="187" t="s">
        <v>157</v>
      </c>
      <c r="R30" s="187" t="s">
        <v>157</v>
      </c>
      <c r="S30" s="187" t="s">
        <v>157</v>
      </c>
      <c r="T30" s="185">
        <v>34327</v>
      </c>
      <c r="U30" s="185">
        <v>0</v>
      </c>
      <c r="V30" s="185">
        <v>141111</v>
      </c>
      <c r="W30" s="188">
        <v>84.88155404746982</v>
      </c>
    </row>
    <row r="31" spans="1:23" s="150" customFormat="1" x14ac:dyDescent="0.25">
      <c r="A31" s="184" t="s">
        <v>359</v>
      </c>
      <c r="B31" s="185">
        <v>13302</v>
      </c>
      <c r="C31" s="185"/>
      <c r="D31" s="185"/>
      <c r="E31" s="185">
        <v>1626</v>
      </c>
      <c r="F31" s="185">
        <v>5080</v>
      </c>
      <c r="G31" s="185">
        <v>1433</v>
      </c>
      <c r="H31" s="185"/>
      <c r="I31" s="185">
        <v>39</v>
      </c>
      <c r="J31" s="185">
        <v>1093</v>
      </c>
      <c r="K31" s="185"/>
      <c r="L31" s="185"/>
      <c r="M31" s="186" t="s">
        <v>37</v>
      </c>
      <c r="N31" s="186" t="s">
        <v>39</v>
      </c>
      <c r="O31" s="187">
        <v>1.0115512628075443</v>
      </c>
      <c r="P31" s="187">
        <v>0.9789205769105267</v>
      </c>
      <c r="Q31" s="187">
        <v>1.0604972916530706</v>
      </c>
      <c r="R31" s="187">
        <v>0.96260523396201791</v>
      </c>
      <c r="S31" s="187" t="s">
        <v>157</v>
      </c>
      <c r="T31" s="185">
        <v>59269</v>
      </c>
      <c r="U31" s="185">
        <v>3887</v>
      </c>
      <c r="V31" s="185">
        <v>1250275</v>
      </c>
      <c r="W31" s="188">
        <v>214.00540441633964</v>
      </c>
    </row>
    <row r="32" spans="1:23" s="150" customFormat="1" x14ac:dyDescent="0.25">
      <c r="A32" s="184" t="s">
        <v>336</v>
      </c>
      <c r="B32" s="185" t="s">
        <v>157</v>
      </c>
      <c r="C32" s="185" t="s">
        <v>157</v>
      </c>
      <c r="D32" s="185" t="s">
        <v>157</v>
      </c>
      <c r="E32" s="185">
        <v>7061.3136778115504</v>
      </c>
      <c r="F32" s="185">
        <v>14166.849848024309</v>
      </c>
      <c r="G32" s="185">
        <v>2149.8237082066871</v>
      </c>
      <c r="H32" s="185">
        <v>347.01276595744685</v>
      </c>
      <c r="I32" s="185">
        <v>1356</v>
      </c>
      <c r="J32" s="185">
        <v>984</v>
      </c>
      <c r="K32" s="185" t="s">
        <v>157</v>
      </c>
      <c r="L32" s="185"/>
      <c r="M32" s="186" t="s">
        <v>204</v>
      </c>
      <c r="N32" s="186" t="s">
        <v>205</v>
      </c>
      <c r="O32" s="187">
        <v>1.1295606009262398</v>
      </c>
      <c r="P32" s="187">
        <v>1.1295606009262398</v>
      </c>
      <c r="Q32" s="187">
        <v>1.1295606009262398</v>
      </c>
      <c r="R32" s="187">
        <v>1.1295606009262398</v>
      </c>
      <c r="S32" s="187" t="s">
        <v>157</v>
      </c>
      <c r="T32" s="185">
        <v>88185.699088145877</v>
      </c>
      <c r="U32" s="185">
        <v>257</v>
      </c>
      <c r="V32" s="185">
        <v>2537604.7422492397</v>
      </c>
      <c r="W32" s="188">
        <v>121.21232457296523</v>
      </c>
    </row>
    <row r="33" spans="1:10" x14ac:dyDescent="0.25">
      <c r="A33" s="198" t="s">
        <v>281</v>
      </c>
    </row>
    <row r="34" spans="1:10" x14ac:dyDescent="0.25">
      <c r="A34" s="198" t="s">
        <v>280</v>
      </c>
    </row>
    <row r="35" spans="1:10" x14ac:dyDescent="0.25">
      <c r="B35" s="212"/>
      <c r="C35" s="212"/>
      <c r="D35" s="212"/>
      <c r="E35" s="212"/>
      <c r="F35" s="212"/>
      <c r="G35" s="212"/>
      <c r="H35" s="212"/>
      <c r="I35" s="212"/>
      <c r="J35" s="212"/>
    </row>
    <row r="36" spans="1:10" x14ac:dyDescent="0.25">
      <c r="A36" s="198"/>
    </row>
  </sheetData>
  <mergeCells count="7">
    <mergeCell ref="A1:W1"/>
    <mergeCell ref="V2:W2"/>
    <mergeCell ref="A2:A3"/>
    <mergeCell ref="B2:L2"/>
    <mergeCell ref="M2:N2"/>
    <mergeCell ref="O2:S2"/>
    <mergeCell ref="T2:U2"/>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33"/>
  <sheetViews>
    <sheetView zoomScaleNormal="100" workbookViewId="0">
      <selection sqref="A1:F1"/>
    </sheetView>
  </sheetViews>
  <sheetFormatPr baseColWidth="10" defaultColWidth="9.140625" defaultRowHeight="15" x14ac:dyDescent="0.25"/>
  <cols>
    <col min="1" max="1" width="18.85546875" style="145" customWidth="1"/>
    <col min="2" max="2" width="11.28515625" style="145" customWidth="1"/>
    <col min="3" max="3" width="14.140625" style="145" customWidth="1"/>
    <col min="4" max="4" width="9.140625" style="145"/>
    <col min="5" max="5" width="14.7109375" style="145" customWidth="1"/>
    <col min="6" max="6" width="16.7109375" style="145" customWidth="1"/>
    <col min="7" max="16384" width="9.140625" style="145"/>
  </cols>
  <sheetData>
    <row r="1" spans="1:6" ht="36.75" customHeight="1" x14ac:dyDescent="0.25">
      <c r="A1" s="247" t="s">
        <v>291</v>
      </c>
      <c r="B1" s="247"/>
      <c r="C1" s="247"/>
      <c r="D1" s="247"/>
      <c r="E1" s="247"/>
      <c r="F1" s="247"/>
    </row>
    <row r="2" spans="1:6" s="114" customFormat="1" ht="15.75" customHeight="1" x14ac:dyDescent="0.25">
      <c r="A2" s="246" t="s">
        <v>335</v>
      </c>
      <c r="B2" s="251" t="s">
        <v>292</v>
      </c>
      <c r="C2" s="251"/>
      <c r="D2" s="251"/>
      <c r="E2" s="251"/>
      <c r="F2" s="251"/>
    </row>
    <row r="3" spans="1:6" s="146" customFormat="1" x14ac:dyDescent="0.25">
      <c r="A3" s="246"/>
      <c r="B3" s="132" t="s">
        <v>51</v>
      </c>
      <c r="C3" s="132" t="s">
        <v>52</v>
      </c>
      <c r="D3" s="132" t="s">
        <v>19</v>
      </c>
      <c r="E3" s="132" t="s">
        <v>53</v>
      </c>
      <c r="F3" s="132" t="s">
        <v>54</v>
      </c>
    </row>
    <row r="4" spans="1:6" x14ac:dyDescent="0.25">
      <c r="A4" s="175" t="s">
        <v>135</v>
      </c>
      <c r="B4" s="131">
        <v>102782</v>
      </c>
      <c r="C4" s="131">
        <v>100658</v>
      </c>
      <c r="D4" s="131">
        <v>16472</v>
      </c>
      <c r="E4" s="131">
        <v>50.754763660138337</v>
      </c>
      <c r="F4" s="125">
        <v>50.213083097669028</v>
      </c>
    </row>
    <row r="5" spans="1:6" x14ac:dyDescent="0.25">
      <c r="A5" s="175" t="s">
        <v>338</v>
      </c>
      <c r="B5" s="131">
        <v>1915562.9183047777</v>
      </c>
      <c r="C5" s="131">
        <v>463584.38108544657</v>
      </c>
      <c r="D5" s="131">
        <v>8918</v>
      </c>
      <c r="E5" s="131">
        <v>341.47612638939546</v>
      </c>
      <c r="F5" s="127">
        <v>82.640458945497642</v>
      </c>
    </row>
    <row r="6" spans="1:6" x14ac:dyDescent="0.25">
      <c r="A6" s="175" t="s">
        <v>94</v>
      </c>
      <c r="B6" s="131">
        <v>1770895</v>
      </c>
      <c r="C6" s="131">
        <v>667926</v>
      </c>
      <c r="D6" s="131">
        <v>58339</v>
      </c>
      <c r="E6" s="131">
        <v>190.70128066033291</v>
      </c>
      <c r="F6" s="127">
        <v>73.644312149316931</v>
      </c>
    </row>
    <row r="7" spans="1:6" x14ac:dyDescent="0.25">
      <c r="A7" s="175" t="s">
        <v>104</v>
      </c>
      <c r="B7" s="131">
        <v>1083889.1958745779</v>
      </c>
      <c r="C7" s="131">
        <v>203782.79086082216</v>
      </c>
      <c r="D7" s="131">
        <v>6505</v>
      </c>
      <c r="E7" s="131">
        <v>379.99573543513185</v>
      </c>
      <c r="F7" s="127">
        <v>71.443272778172755</v>
      </c>
    </row>
    <row r="8" spans="1:6" x14ac:dyDescent="0.25">
      <c r="A8" s="175" t="s">
        <v>89</v>
      </c>
      <c r="B8" s="131">
        <v>4000221.6191774509</v>
      </c>
      <c r="C8" s="131">
        <v>940187.20223347831</v>
      </c>
      <c r="D8" s="131">
        <v>91591.479724146862</v>
      </c>
      <c r="E8" s="131">
        <v>252.56461170926082</v>
      </c>
      <c r="F8" s="127">
        <v>59.618953971759403</v>
      </c>
    </row>
    <row r="9" spans="1:6" x14ac:dyDescent="0.25">
      <c r="A9" s="175" t="s">
        <v>134</v>
      </c>
      <c r="B9" s="131">
        <v>387106</v>
      </c>
      <c r="C9" s="131">
        <v>266658</v>
      </c>
      <c r="D9" s="131">
        <v>19717</v>
      </c>
      <c r="E9" s="131">
        <v>129.33807064402077</v>
      </c>
      <c r="F9" s="127">
        <v>95.759488397882109</v>
      </c>
    </row>
    <row r="10" spans="1:6" x14ac:dyDescent="0.25">
      <c r="A10" s="175" t="s">
        <v>99</v>
      </c>
      <c r="B10" s="131">
        <v>1331650</v>
      </c>
      <c r="C10" s="131">
        <v>237670</v>
      </c>
      <c r="D10" s="131">
        <v>13890</v>
      </c>
      <c r="E10" s="131">
        <v>368.76707761402594</v>
      </c>
      <c r="F10" s="127">
        <v>65.816747145665559</v>
      </c>
    </row>
    <row r="11" spans="1:6" x14ac:dyDescent="0.25">
      <c r="A11" s="175" t="s">
        <v>339</v>
      </c>
      <c r="B11" s="131">
        <v>4190620</v>
      </c>
      <c r="C11" s="131">
        <v>172162</v>
      </c>
      <c r="D11" s="131">
        <v>247551</v>
      </c>
      <c r="E11" s="131">
        <v>199.4050234732558</v>
      </c>
      <c r="F11" s="127">
        <v>8.4422312612937311</v>
      </c>
    </row>
    <row r="12" spans="1:6" x14ac:dyDescent="0.25">
      <c r="A12" s="175" t="s">
        <v>106</v>
      </c>
      <c r="B12" s="131">
        <v>1215560.6409339539</v>
      </c>
      <c r="C12" s="131">
        <v>215353.56527299646</v>
      </c>
      <c r="D12" s="131">
        <v>4402</v>
      </c>
      <c r="E12" s="131">
        <v>356.03974703076904</v>
      </c>
      <c r="F12" s="127">
        <v>63.077419850531236</v>
      </c>
    </row>
    <row r="13" spans="1:6" x14ac:dyDescent="0.25">
      <c r="A13" s="175" t="s">
        <v>91</v>
      </c>
      <c r="B13" s="131">
        <v>313091.36379729601</v>
      </c>
      <c r="C13" s="131">
        <v>96238.071910795494</v>
      </c>
      <c r="D13" s="131">
        <v>888</v>
      </c>
      <c r="E13" s="131">
        <v>325.31338777604191</v>
      </c>
      <c r="F13" s="127">
        <v>99.994879534922532</v>
      </c>
    </row>
    <row r="14" spans="1:6" x14ac:dyDescent="0.25">
      <c r="A14" s="177" t="s">
        <v>80</v>
      </c>
      <c r="B14" s="131">
        <v>1854252</v>
      </c>
      <c r="C14" s="131">
        <v>159233</v>
      </c>
      <c r="D14" s="131">
        <v>12747</v>
      </c>
      <c r="E14" s="131">
        <v>401.93466002878193</v>
      </c>
      <c r="F14" s="127">
        <v>35.263405344797768</v>
      </c>
    </row>
    <row r="15" spans="1:6" x14ac:dyDescent="0.25">
      <c r="A15" s="177" t="s">
        <v>93</v>
      </c>
      <c r="B15" s="131">
        <v>427166</v>
      </c>
      <c r="C15" s="131">
        <v>31365</v>
      </c>
      <c r="D15" s="131">
        <v>4200</v>
      </c>
      <c r="E15" s="131">
        <v>255.69508567843903</v>
      </c>
      <c r="F15" s="127">
        <v>21.007137001494911</v>
      </c>
    </row>
    <row r="16" spans="1:6" x14ac:dyDescent="0.25">
      <c r="A16" s="177" t="s">
        <v>107</v>
      </c>
      <c r="B16" s="131">
        <v>1191113</v>
      </c>
      <c r="C16" s="131">
        <v>36372</v>
      </c>
      <c r="D16" s="131">
        <v>89172</v>
      </c>
      <c r="E16" s="131">
        <v>122.14038146021329</v>
      </c>
      <c r="F16" s="127">
        <v>3.7296964725184578</v>
      </c>
    </row>
    <row r="17" spans="1:6" x14ac:dyDescent="0.25">
      <c r="A17" s="177" t="s">
        <v>340</v>
      </c>
      <c r="B17" s="131">
        <v>268970.2562825355</v>
      </c>
      <c r="C17" s="131">
        <v>133318.95888735901</v>
      </c>
      <c r="D17" s="131">
        <v>4047</v>
      </c>
      <c r="E17" s="131">
        <v>113.94674086134431</v>
      </c>
      <c r="F17" s="127">
        <v>56.479333701064313</v>
      </c>
    </row>
    <row r="18" spans="1:6" x14ac:dyDescent="0.25">
      <c r="A18" s="177" t="s">
        <v>136</v>
      </c>
      <c r="B18" s="131">
        <v>287410</v>
      </c>
      <c r="C18" s="131">
        <v>301039</v>
      </c>
      <c r="D18" s="131">
        <v>25949</v>
      </c>
      <c r="E18" s="131">
        <v>80.8568388607966</v>
      </c>
      <c r="F18" s="127">
        <v>88.979025542834748</v>
      </c>
    </row>
    <row r="19" spans="1:6" x14ac:dyDescent="0.25">
      <c r="A19" s="177" t="s">
        <v>137</v>
      </c>
      <c r="B19" s="131">
        <v>19638</v>
      </c>
      <c r="C19" s="131">
        <v>114318</v>
      </c>
      <c r="D19" s="131">
        <v>1909</v>
      </c>
      <c r="E19" s="131">
        <v>29.409650462754964</v>
      </c>
      <c r="F19" s="127">
        <v>263.65703689694777</v>
      </c>
    </row>
    <row r="20" spans="1:6" x14ac:dyDescent="0.25">
      <c r="A20" s="177" t="s">
        <v>100</v>
      </c>
      <c r="B20" s="131">
        <v>441000</v>
      </c>
      <c r="C20" s="131">
        <v>185012</v>
      </c>
      <c r="D20" s="131">
        <v>2975</v>
      </c>
      <c r="E20" s="131">
        <v>235.02338775821264</v>
      </c>
      <c r="F20" s="127">
        <v>102.35427218384955</v>
      </c>
    </row>
    <row r="21" spans="1:6" x14ac:dyDescent="0.25">
      <c r="A21" s="177" t="s">
        <v>97</v>
      </c>
      <c r="B21" s="131">
        <v>414963</v>
      </c>
      <c r="C21" s="131">
        <v>15430</v>
      </c>
      <c r="D21" s="131">
        <v>44399</v>
      </c>
      <c r="E21" s="131">
        <v>234.25920071537286</v>
      </c>
      <c r="F21" s="127">
        <v>8.7107030434959327</v>
      </c>
    </row>
    <row r="22" spans="1:6" x14ac:dyDescent="0.25">
      <c r="A22" s="175" t="s">
        <v>90</v>
      </c>
      <c r="B22" s="131">
        <v>76780</v>
      </c>
      <c r="C22" s="131">
        <v>135039</v>
      </c>
      <c r="D22" s="131">
        <v>4187</v>
      </c>
      <c r="E22" s="131">
        <v>109.60335519309776</v>
      </c>
      <c r="F22" s="127">
        <v>218.48354727751047</v>
      </c>
    </row>
    <row r="23" spans="1:6" x14ac:dyDescent="0.25">
      <c r="A23" s="177" t="s">
        <v>98</v>
      </c>
      <c r="B23" s="131">
        <v>1061526</v>
      </c>
      <c r="C23" s="131">
        <v>232034</v>
      </c>
      <c r="D23" s="131">
        <v>5994</v>
      </c>
      <c r="E23" s="131">
        <v>255.09866417125482</v>
      </c>
      <c r="F23" s="127">
        <v>55.760823043724741</v>
      </c>
    </row>
    <row r="24" spans="1:6" x14ac:dyDescent="0.25">
      <c r="A24" s="177" t="s">
        <v>81</v>
      </c>
      <c r="B24" s="131">
        <v>360102</v>
      </c>
      <c r="C24" s="131">
        <v>26651</v>
      </c>
      <c r="D24" s="131">
        <v>13136</v>
      </c>
      <c r="E24" s="131">
        <v>160.81790253712165</v>
      </c>
      <c r="F24" s="127">
        <v>16.459911583019689</v>
      </c>
    </row>
    <row r="25" spans="1:6" x14ac:dyDescent="0.25">
      <c r="A25" s="175" t="s">
        <v>109</v>
      </c>
      <c r="B25" s="131">
        <v>577913.41864527448</v>
      </c>
      <c r="C25" s="131">
        <v>221485.84351993163</v>
      </c>
      <c r="D25" s="131">
        <v>4918</v>
      </c>
      <c r="E25" s="131">
        <v>148.66854030261268</v>
      </c>
      <c r="F25" s="127">
        <v>56.977353339518913</v>
      </c>
    </row>
    <row r="26" spans="1:6" x14ac:dyDescent="0.25">
      <c r="A26" s="175" t="s">
        <v>341</v>
      </c>
      <c r="B26" s="131">
        <v>2350522.6930062356</v>
      </c>
      <c r="C26" s="131">
        <v>412804.14409728895</v>
      </c>
      <c r="D26" s="131">
        <v>36637</v>
      </c>
      <c r="E26" s="131">
        <v>193.35324453616693</v>
      </c>
      <c r="F26" s="127">
        <v>33.957136792031157</v>
      </c>
    </row>
    <row r="27" spans="1:6" x14ac:dyDescent="0.25">
      <c r="A27" s="175" t="s">
        <v>82</v>
      </c>
      <c r="B27" s="131">
        <v>351134</v>
      </c>
      <c r="C27" s="131">
        <v>175557</v>
      </c>
      <c r="D27" s="131">
        <v>4395</v>
      </c>
      <c r="E27" s="131">
        <v>264.57588320305496</v>
      </c>
      <c r="F27" s="127">
        <v>132.92542389821296</v>
      </c>
    </row>
    <row r="28" spans="1:6" x14ac:dyDescent="0.25">
      <c r="A28" s="175" t="s">
        <v>355</v>
      </c>
      <c r="B28" s="131">
        <v>546429.19952978694</v>
      </c>
      <c r="C28" s="131">
        <v>142839.4401872445</v>
      </c>
      <c r="D28" s="131">
        <v>6818</v>
      </c>
      <c r="E28" s="131">
        <v>136.05047928335975</v>
      </c>
      <c r="F28" s="127">
        <v>35.564304240630285</v>
      </c>
    </row>
    <row r="29" spans="1:6" x14ac:dyDescent="0.25">
      <c r="A29" s="175" t="s">
        <v>112</v>
      </c>
      <c r="B29" s="131">
        <v>451834</v>
      </c>
      <c r="C29" s="131">
        <v>103043</v>
      </c>
      <c r="D29" s="131">
        <v>7405</v>
      </c>
      <c r="E29" s="131">
        <v>298.48003313552869</v>
      </c>
      <c r="F29" s="127">
        <v>76.37108566964686</v>
      </c>
    </row>
    <row r="30" spans="1:6" x14ac:dyDescent="0.25">
      <c r="A30" s="175" t="s">
        <v>337</v>
      </c>
      <c r="B30" s="131">
        <v>332058</v>
      </c>
      <c r="C30" s="131">
        <v>108179</v>
      </c>
      <c r="D30" s="131">
        <v>6966</v>
      </c>
      <c r="E30" s="131">
        <v>189.66971817832351</v>
      </c>
      <c r="F30" s="127">
        <v>65.072188810944837</v>
      </c>
    </row>
    <row r="31" spans="1:6" x14ac:dyDescent="0.25">
      <c r="A31" s="175" t="s">
        <v>359</v>
      </c>
      <c r="B31" s="131">
        <v>1649479</v>
      </c>
      <c r="C31" s="131">
        <v>83491</v>
      </c>
      <c r="D31" s="131">
        <v>27720</v>
      </c>
      <c r="E31" s="131">
        <v>252.45440228229643</v>
      </c>
      <c r="F31" s="127">
        <v>14.290876183339355</v>
      </c>
    </row>
    <row r="32" spans="1:6" x14ac:dyDescent="0.25">
      <c r="A32" s="175" t="s">
        <v>336</v>
      </c>
      <c r="B32" s="131">
        <v>6290841.7171059325</v>
      </c>
      <c r="C32" s="131">
        <v>1187565.2588763617</v>
      </c>
      <c r="D32" s="131">
        <v>30289</v>
      </c>
      <c r="E32" s="131">
        <v>300.49106362211387</v>
      </c>
      <c r="F32" s="127">
        <v>56.725755281694966</v>
      </c>
    </row>
    <row r="33" spans="2:4" x14ac:dyDescent="0.25">
      <c r="B33" s="153"/>
      <c r="C33" s="153"/>
      <c r="D33" s="153"/>
    </row>
  </sheetData>
  <mergeCells count="3">
    <mergeCell ref="B2:F2"/>
    <mergeCell ref="A2:A3"/>
    <mergeCell ref="A1:F1"/>
  </mergeCells>
  <pageMargins left="0.511811024" right="0.511811024" top="0.78740157499999996" bottom="0.78740157499999996" header="0.31496062000000002" footer="0.31496062000000002"/>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32"/>
  <sheetViews>
    <sheetView workbookViewId="0">
      <selection activeCell="N6" sqref="N6"/>
    </sheetView>
  </sheetViews>
  <sheetFormatPr baseColWidth="10" defaultColWidth="9.140625" defaultRowHeight="15" x14ac:dyDescent="0.25"/>
  <cols>
    <col min="1" max="1" width="22.42578125" style="145" customWidth="1"/>
    <col min="2" max="9" width="11.42578125" style="147" customWidth="1"/>
    <col min="10" max="16384" width="9.140625" style="145"/>
  </cols>
  <sheetData>
    <row r="1" spans="1:9" ht="34.5" customHeight="1" x14ac:dyDescent="0.25">
      <c r="A1" s="242" t="s">
        <v>293</v>
      </c>
      <c r="B1" s="242"/>
      <c r="C1" s="242"/>
      <c r="D1" s="242"/>
      <c r="E1" s="242"/>
      <c r="F1" s="242"/>
      <c r="G1" s="242"/>
      <c r="H1" s="242"/>
      <c r="I1" s="242"/>
    </row>
    <row r="2" spans="1:9" s="114" customFormat="1" ht="15.75" customHeight="1" x14ac:dyDescent="0.25">
      <c r="A2" s="252" t="s">
        <v>335</v>
      </c>
      <c r="B2" s="251" t="s">
        <v>55</v>
      </c>
      <c r="C2" s="251"/>
      <c r="D2" s="251"/>
      <c r="E2" s="251"/>
      <c r="F2" s="251" t="s">
        <v>294</v>
      </c>
      <c r="G2" s="251"/>
      <c r="H2" s="251"/>
      <c r="I2" s="251"/>
    </row>
    <row r="3" spans="1:9" s="114" customFormat="1" ht="15.75" customHeight="1" x14ac:dyDescent="0.25">
      <c r="A3" s="252"/>
      <c r="B3" s="141" t="s">
        <v>56</v>
      </c>
      <c r="C3" s="141" t="s">
        <v>57</v>
      </c>
      <c r="D3" s="141" t="s">
        <v>227</v>
      </c>
      <c r="E3" s="130" t="s">
        <v>2</v>
      </c>
      <c r="F3" s="142" t="s">
        <v>56</v>
      </c>
      <c r="G3" s="142" t="s">
        <v>57</v>
      </c>
      <c r="H3" s="142" t="s">
        <v>58</v>
      </c>
      <c r="I3" s="142" t="s">
        <v>2</v>
      </c>
    </row>
    <row r="4" spans="1:9" x14ac:dyDescent="0.25">
      <c r="A4" s="175" t="s">
        <v>135</v>
      </c>
      <c r="B4" s="193">
        <v>0.47255200000000003</v>
      </c>
      <c r="C4" s="125">
        <v>0.984788</v>
      </c>
      <c r="D4" s="125">
        <v>0.66296100000000002</v>
      </c>
      <c r="E4" s="125">
        <v>2.120301</v>
      </c>
      <c r="F4" s="128">
        <v>0.16809994128554231</v>
      </c>
      <c r="G4" s="128">
        <v>0.5588917982836622</v>
      </c>
      <c r="H4" s="128">
        <v>0.33994922720898813</v>
      </c>
      <c r="I4" s="128">
        <v>1.0669409667781926</v>
      </c>
    </row>
    <row r="5" spans="1:9" x14ac:dyDescent="0.25">
      <c r="A5" s="175" t="s">
        <v>338</v>
      </c>
      <c r="B5" s="193">
        <v>4.3186780550229509</v>
      </c>
      <c r="C5" s="125">
        <v>3.2753302151274384</v>
      </c>
      <c r="D5" s="125">
        <v>5.0385420409202419</v>
      </c>
      <c r="E5" s="125">
        <v>12.632550311070631</v>
      </c>
      <c r="F5" s="128">
        <v>0.74563151337451805</v>
      </c>
      <c r="G5" s="128">
        <v>0.58387383876571319</v>
      </c>
      <c r="H5" s="128">
        <v>0.92242503627064609</v>
      </c>
      <c r="I5" s="128">
        <v>2.2519303884108774</v>
      </c>
    </row>
    <row r="6" spans="1:9" x14ac:dyDescent="0.25">
      <c r="A6" s="175" t="s">
        <v>94</v>
      </c>
      <c r="B6" s="193">
        <v>4.1743170000000003</v>
      </c>
      <c r="C6" s="125">
        <v>6.3319900000000002</v>
      </c>
      <c r="D6" s="125">
        <v>3.0777209999999999</v>
      </c>
      <c r="E6" s="125">
        <v>13.584028</v>
      </c>
      <c r="F6" s="128">
        <v>0.37375486803693342</v>
      </c>
      <c r="G6" s="128">
        <v>0.69815375967749915</v>
      </c>
      <c r="H6" s="128">
        <v>0.42584171929565745</v>
      </c>
      <c r="I6" s="128">
        <v>1.4977503470100899</v>
      </c>
    </row>
    <row r="7" spans="1:9" x14ac:dyDescent="0.25">
      <c r="A7" s="175" t="s">
        <v>104</v>
      </c>
      <c r="B7" s="193">
        <v>1.8390306423314942</v>
      </c>
      <c r="C7" s="125">
        <v>1.3850344943505464</v>
      </c>
      <c r="D7" s="125">
        <v>0.86672919908205504</v>
      </c>
      <c r="E7" s="125">
        <v>4.0907943357640955</v>
      </c>
      <c r="F7" s="128">
        <v>0.64473730717153799</v>
      </c>
      <c r="G7" s="128">
        <v>0.48557288262209358</v>
      </c>
      <c r="H7" s="128">
        <v>0.33762512162666919</v>
      </c>
      <c r="I7" s="128">
        <v>1.4679353114203009</v>
      </c>
    </row>
    <row r="8" spans="1:9" x14ac:dyDescent="0.25">
      <c r="A8" s="175" t="s">
        <v>89</v>
      </c>
      <c r="B8" s="193">
        <v>16.457112808123348</v>
      </c>
      <c r="C8" s="125">
        <v>12.499173510476242</v>
      </c>
      <c r="D8" s="125">
        <v>5.4203418203849791</v>
      </c>
      <c r="E8" s="125">
        <v>34.376628138984564</v>
      </c>
      <c r="F8" s="128">
        <v>0.98670792805710095</v>
      </c>
      <c r="G8" s="128">
        <v>0.79259497303927728</v>
      </c>
      <c r="H8" s="128">
        <v>0.40058064321659198</v>
      </c>
      <c r="I8" s="128">
        <v>2.1798835443129705</v>
      </c>
    </row>
    <row r="9" spans="1:9" x14ac:dyDescent="0.25">
      <c r="A9" s="175" t="s">
        <v>134</v>
      </c>
      <c r="B9" s="193">
        <v>1.9713290000000001</v>
      </c>
      <c r="C9" s="125">
        <v>0.87109999999999999</v>
      </c>
      <c r="D9" s="125">
        <v>1.421079</v>
      </c>
      <c r="E9" s="125">
        <v>4.2635079999999999</v>
      </c>
      <c r="F9" s="128">
        <v>0.60126679556312723</v>
      </c>
      <c r="G9" s="128">
        <v>0.33365246220010747</v>
      </c>
      <c r="H9" s="128">
        <v>0.59614804515015096</v>
      </c>
      <c r="I9" s="128">
        <v>1.5310673029133857</v>
      </c>
    </row>
    <row r="10" spans="1:9" x14ac:dyDescent="0.25">
      <c r="A10" s="175" t="s">
        <v>99</v>
      </c>
      <c r="B10" s="193">
        <v>2.1629730059589001</v>
      </c>
      <c r="C10" s="125">
        <v>4.2824669736908971</v>
      </c>
      <c r="D10" s="125">
        <v>1.0776515685285</v>
      </c>
      <c r="E10" s="125">
        <v>7.5230915481782974</v>
      </c>
      <c r="F10" s="128">
        <v>0.45630692676025253</v>
      </c>
      <c r="G10" s="128">
        <v>1.3151737894132427</v>
      </c>
      <c r="H10" s="128">
        <v>0.29842858079257018</v>
      </c>
      <c r="I10" s="128">
        <v>2.0699092969660651</v>
      </c>
    </row>
    <row r="11" spans="1:9" x14ac:dyDescent="0.25">
      <c r="A11" s="175" t="s">
        <v>339</v>
      </c>
      <c r="B11" s="193">
        <v>9.1031899999999997</v>
      </c>
      <c r="C11" s="125">
        <v>25.246925999999998</v>
      </c>
      <c r="D11" s="125">
        <v>8.7667640000000002</v>
      </c>
      <c r="E11" s="125">
        <v>43.116880000000002</v>
      </c>
      <c r="F11" s="128">
        <v>0.422913997239242</v>
      </c>
      <c r="G11" s="128">
        <v>1.2380222576919966</v>
      </c>
      <c r="H11" s="128">
        <v>0.45336697240958274</v>
      </c>
      <c r="I11" s="128">
        <v>2.1143032273408213</v>
      </c>
    </row>
    <row r="12" spans="1:9" x14ac:dyDescent="0.25">
      <c r="A12" s="175" t="s">
        <v>106</v>
      </c>
      <c r="B12" s="193">
        <v>2.2529627061740145</v>
      </c>
      <c r="C12" s="125">
        <v>1.7047863933333331</v>
      </c>
      <c r="D12" s="125">
        <v>2.1096219031428052</v>
      </c>
      <c r="E12" s="125">
        <v>6.0673710026501535</v>
      </c>
      <c r="F12" s="128">
        <v>0.55854651799741206</v>
      </c>
      <c r="G12" s="128">
        <v>0.49933478905465489</v>
      </c>
      <c r="H12" s="128">
        <v>0.71926181866284089</v>
      </c>
      <c r="I12" s="128">
        <v>1.777143125714908</v>
      </c>
    </row>
    <row r="13" spans="1:9" x14ac:dyDescent="0.25">
      <c r="A13" s="175" t="s">
        <v>91</v>
      </c>
      <c r="B13" s="193">
        <v>0.54867511083948317</v>
      </c>
      <c r="C13" s="125">
        <v>0.46484038000795347</v>
      </c>
      <c r="D13" s="125">
        <v>0.54903021338689173</v>
      </c>
      <c r="E13" s="125">
        <v>1.5625457042343283</v>
      </c>
      <c r="F13" s="128">
        <v>0.51766839039394363</v>
      </c>
      <c r="G13" s="128">
        <v>0.48298617043104791</v>
      </c>
      <c r="H13" s="128">
        <v>0.62288762326562119</v>
      </c>
      <c r="I13" s="128">
        <v>1.6235421840906126</v>
      </c>
    </row>
    <row r="14" spans="1:9" x14ac:dyDescent="0.25">
      <c r="A14" s="177" t="s">
        <v>80</v>
      </c>
      <c r="B14" s="193">
        <v>3.3854267886245073</v>
      </c>
      <c r="C14" s="125">
        <v>3.1557797047124545</v>
      </c>
      <c r="D14" s="125">
        <v>3.8461891385849025</v>
      </c>
      <c r="E14" s="125">
        <v>10.387395631921864</v>
      </c>
      <c r="F14" s="128">
        <v>0.69241924621660189</v>
      </c>
      <c r="G14" s="128">
        <v>0.69887233743106947</v>
      </c>
      <c r="H14" s="128">
        <v>0.90110672607977038</v>
      </c>
      <c r="I14" s="128">
        <v>2.2923983097274419</v>
      </c>
    </row>
    <row r="15" spans="1:9" x14ac:dyDescent="0.25">
      <c r="A15" s="177" t="s">
        <v>93</v>
      </c>
      <c r="B15" s="193">
        <v>0.92774960000000006</v>
      </c>
      <c r="C15" s="125">
        <v>0.99370800000000004</v>
      </c>
      <c r="D15" s="125">
        <v>0.88</v>
      </c>
      <c r="E15" s="125">
        <v>2.8014576</v>
      </c>
      <c r="F15" s="128">
        <v>0.52090841383892461</v>
      </c>
      <c r="G15" s="128">
        <v>0.66554950089212517</v>
      </c>
      <c r="H15" s="128">
        <v>0.5893920153456248</v>
      </c>
      <c r="I15" s="128">
        <v>1.7758499300766748</v>
      </c>
    </row>
    <row r="16" spans="1:9" x14ac:dyDescent="0.25">
      <c r="A16" s="177" t="s">
        <v>107</v>
      </c>
      <c r="B16" s="193">
        <v>5.5010000000000003</v>
      </c>
      <c r="C16" s="125">
        <v>11.345000000000001</v>
      </c>
      <c r="D16" s="125">
        <v>5.4160000000000004</v>
      </c>
      <c r="E16" s="125">
        <v>22.262</v>
      </c>
      <c r="F16" s="128">
        <v>0.42032403609515995</v>
      </c>
      <c r="G16" s="128">
        <v>1.2992206726825266</v>
      </c>
      <c r="H16" s="128">
        <v>0.56326907301066453</v>
      </c>
      <c r="I16" s="128">
        <v>2.2828137817883509</v>
      </c>
    </row>
    <row r="17" spans="1:9" x14ac:dyDescent="0.25">
      <c r="A17" s="177" t="s">
        <v>340</v>
      </c>
      <c r="B17" s="193">
        <v>0.68520332748000012</v>
      </c>
      <c r="C17" s="125">
        <v>1.8508845980099999</v>
      </c>
      <c r="D17" s="125">
        <v>1.2534207209999999</v>
      </c>
      <c r="E17" s="125">
        <v>3.7895086464899999</v>
      </c>
      <c r="F17" s="128">
        <v>0.27258000000000004</v>
      </c>
      <c r="G17" s="128">
        <v>0.78410999999999997</v>
      </c>
      <c r="H17" s="128">
        <v>0.54869999999999997</v>
      </c>
      <c r="I17" s="128">
        <v>1.6053900000000001</v>
      </c>
    </row>
    <row r="18" spans="1:9" x14ac:dyDescent="0.25">
      <c r="A18" s="177" t="s">
        <v>136</v>
      </c>
      <c r="B18" s="193">
        <v>1.8629519999999999</v>
      </c>
      <c r="C18" s="125">
        <v>2.2638989999999999</v>
      </c>
      <c r="D18" s="125">
        <v>1.485946</v>
      </c>
      <c r="E18" s="125">
        <v>5.6127970000000005</v>
      </c>
      <c r="F18" s="128">
        <v>0.53974600813771811</v>
      </c>
      <c r="G18" s="128">
        <v>0.66914760860685174</v>
      </c>
      <c r="H18" s="128">
        <v>0.45009810070647877</v>
      </c>
      <c r="I18" s="128">
        <v>1.6589917174510487</v>
      </c>
    </row>
    <row r="19" spans="1:9" x14ac:dyDescent="0.25">
      <c r="A19" s="177" t="s">
        <v>137</v>
      </c>
      <c r="B19" s="193">
        <v>0.27257211936340103</v>
      </c>
      <c r="C19" s="125">
        <v>9.7729487974068829E-2</v>
      </c>
      <c r="D19" s="125">
        <v>9.8497000000000001E-2</v>
      </c>
      <c r="E19" s="125">
        <v>0.46879860733746986</v>
      </c>
      <c r="F19" s="128">
        <v>0.39360851070102493</v>
      </c>
      <c r="G19" s="128">
        <v>0.36018111279900378</v>
      </c>
      <c r="H19" s="128">
        <v>0.32742288644602557</v>
      </c>
      <c r="I19" s="128">
        <v>1.0812125099460543</v>
      </c>
    </row>
    <row r="20" spans="1:9" x14ac:dyDescent="0.25">
      <c r="A20" s="177" t="s">
        <v>100</v>
      </c>
      <c r="B20" s="193">
        <v>1.4540610018188567</v>
      </c>
      <c r="C20" s="125">
        <v>0.9984366733333333</v>
      </c>
      <c r="D20" s="125">
        <v>0.289582480664338</v>
      </c>
      <c r="E20" s="125">
        <v>2.7420801558165278</v>
      </c>
      <c r="F20" s="128">
        <v>0.74338888193417352</v>
      </c>
      <c r="G20" s="128">
        <v>0.5523655709937586</v>
      </c>
      <c r="H20" s="128">
        <v>0.2212477881071222</v>
      </c>
      <c r="I20" s="128">
        <v>1.5170022410350543</v>
      </c>
    </row>
    <row r="21" spans="1:9" x14ac:dyDescent="0.25">
      <c r="A21" s="177" t="s">
        <v>97</v>
      </c>
      <c r="B21" s="193">
        <v>1.029234</v>
      </c>
      <c r="C21" s="125">
        <v>0.65988400000000003</v>
      </c>
      <c r="D21" s="125">
        <v>0.183281</v>
      </c>
      <c r="E21" s="125">
        <v>1.8723990000000001</v>
      </c>
      <c r="F21" s="128">
        <v>0.57900658468180821</v>
      </c>
      <c r="G21" s="128">
        <v>0.57403758868771548</v>
      </c>
      <c r="H21" s="128">
        <v>0.10549491245263591</v>
      </c>
      <c r="I21" s="128">
        <v>1.2585390858221595</v>
      </c>
    </row>
    <row r="22" spans="1:9" x14ac:dyDescent="0.25">
      <c r="A22" s="175" t="s">
        <v>90</v>
      </c>
      <c r="B22" s="193">
        <v>0.17825199999999999</v>
      </c>
      <c r="C22" s="125">
        <v>0.29066700000000001</v>
      </c>
      <c r="D22" s="125">
        <v>0.17616799999999999</v>
      </c>
      <c r="E22" s="125">
        <v>0.64508699999999997</v>
      </c>
      <c r="F22" s="128">
        <v>0.25354892779828953</v>
      </c>
      <c r="G22" s="128">
        <v>0.47085785844413452</v>
      </c>
      <c r="H22" s="128">
        <v>0.3192983364451506</v>
      </c>
      <c r="I22" s="128">
        <v>1.0437051226875746</v>
      </c>
    </row>
    <row r="23" spans="1:9" x14ac:dyDescent="0.25">
      <c r="A23" s="177" t="s">
        <v>98</v>
      </c>
      <c r="B23" s="193">
        <v>2.1253694072161604</v>
      </c>
      <c r="C23" s="125">
        <v>2.1307638966666662</v>
      </c>
      <c r="D23" s="125">
        <v>1.580867</v>
      </c>
      <c r="E23" s="125">
        <v>5.8370003038828262</v>
      </c>
      <c r="F23" s="128">
        <v>0.41451285157743245</v>
      </c>
      <c r="G23" s="128">
        <v>0.5120505985760162</v>
      </c>
      <c r="H23" s="128">
        <v>0.47614451958795911</v>
      </c>
      <c r="I23" s="128">
        <v>1.4027079697414078</v>
      </c>
    </row>
    <row r="24" spans="1:9" x14ac:dyDescent="0.25">
      <c r="A24" s="177" t="s">
        <v>81</v>
      </c>
      <c r="B24" s="193">
        <v>1.0229298</v>
      </c>
      <c r="C24" s="125">
        <v>2.2305839999999999</v>
      </c>
      <c r="D24" s="125">
        <v>0.66795700000000002</v>
      </c>
      <c r="E24" s="125">
        <v>3.9214707999999998</v>
      </c>
      <c r="F24" s="128">
        <v>0.45459712905241229</v>
      </c>
      <c r="G24" s="128">
        <v>0.99615620105654235</v>
      </c>
      <c r="H24" s="128">
        <v>0.30053577385761199</v>
      </c>
      <c r="I24" s="128">
        <v>1.7512891039665666</v>
      </c>
    </row>
    <row r="25" spans="1:9" x14ac:dyDescent="0.25">
      <c r="A25" s="175" t="s">
        <v>109</v>
      </c>
      <c r="B25" s="193">
        <v>1.7092244992888832</v>
      </c>
      <c r="C25" s="125">
        <v>2.6064498460523047</v>
      </c>
      <c r="D25" s="125">
        <v>2.7117459939587665</v>
      </c>
      <c r="E25" s="125">
        <v>7.0274203392999546</v>
      </c>
      <c r="F25" s="128">
        <v>0.40378207434845342</v>
      </c>
      <c r="G25" s="128">
        <v>0.6705106361657488</v>
      </c>
      <c r="H25" s="128">
        <v>0.73351498217737543</v>
      </c>
      <c r="I25" s="128">
        <v>1.8078076926915776</v>
      </c>
    </row>
    <row r="26" spans="1:9" x14ac:dyDescent="0.25">
      <c r="A26" s="175" t="s">
        <v>341</v>
      </c>
      <c r="B26" s="193">
        <v>4.8220075434992031</v>
      </c>
      <c r="C26" s="125">
        <v>10.535286623474565</v>
      </c>
      <c r="D26" s="125">
        <v>6.7188161980510239</v>
      </c>
      <c r="E26" s="125">
        <v>22.076110365024793</v>
      </c>
      <c r="F26" s="128">
        <v>0.34777965652156112</v>
      </c>
      <c r="G26" s="128">
        <v>0.87038908632152878</v>
      </c>
      <c r="H26" s="128">
        <v>0.59780503121003481</v>
      </c>
      <c r="I26" s="128">
        <v>1.8159737740531248</v>
      </c>
    </row>
    <row r="27" spans="1:9" x14ac:dyDescent="0.25">
      <c r="A27" s="175" t="s">
        <v>82</v>
      </c>
      <c r="B27" s="193">
        <v>0.88241891504923842</v>
      </c>
      <c r="C27" s="125">
        <v>0.55471674873061483</v>
      </c>
      <c r="D27" s="125">
        <v>0.38333914331598423</v>
      </c>
      <c r="E27" s="125">
        <v>1.8204748070958376</v>
      </c>
      <c r="F27" s="128">
        <v>0.54997710777449083</v>
      </c>
      <c r="G27" s="128">
        <v>0.42001150035860402</v>
      </c>
      <c r="H27" s="128">
        <v>0.40840920812733128</v>
      </c>
      <c r="I27" s="128">
        <v>1.378397816260426</v>
      </c>
    </row>
    <row r="28" spans="1:9" x14ac:dyDescent="0.25">
      <c r="A28" s="175" t="s">
        <v>355</v>
      </c>
      <c r="B28" s="193">
        <v>1.4937110718945898</v>
      </c>
      <c r="C28" s="125">
        <v>2.3776702895347808</v>
      </c>
      <c r="D28" s="125">
        <v>2.2592518821051653</v>
      </c>
      <c r="E28" s="125">
        <v>6.1306332435345361</v>
      </c>
      <c r="F28" s="128">
        <v>0.35750109954114173</v>
      </c>
      <c r="G28" s="128">
        <v>0.59199468613202832</v>
      </c>
      <c r="H28" s="128">
        <v>0.57691530621414211</v>
      </c>
      <c r="I28" s="128">
        <v>1.5264110918873122</v>
      </c>
    </row>
    <row r="29" spans="1:9" x14ac:dyDescent="0.25">
      <c r="A29" s="175" t="s">
        <v>112</v>
      </c>
      <c r="B29" s="193">
        <v>1.3644799999999999</v>
      </c>
      <c r="C29" s="125">
        <v>1.1169739999999999</v>
      </c>
      <c r="D29" s="125">
        <v>0.52500000000000002</v>
      </c>
      <c r="E29" s="125">
        <v>3.0064539999999997</v>
      </c>
      <c r="F29" s="128">
        <v>1.0042505378950091</v>
      </c>
      <c r="G29" s="128">
        <v>0.82785358583084856</v>
      </c>
      <c r="H29" s="128">
        <v>0.39615161412972183</v>
      </c>
      <c r="I29" s="128">
        <v>2.2282557378555796</v>
      </c>
    </row>
    <row r="30" spans="1:9" x14ac:dyDescent="0.25">
      <c r="A30" s="175" t="s">
        <v>337</v>
      </c>
      <c r="B30" s="193">
        <v>0.65128125357138433</v>
      </c>
      <c r="C30" s="125">
        <v>0.77874405979867189</v>
      </c>
      <c r="D30" s="125">
        <v>0.46218936000000005</v>
      </c>
      <c r="E30" s="125">
        <v>1.8922146733700562</v>
      </c>
      <c r="F30" s="128">
        <v>0.37069022392306278</v>
      </c>
      <c r="G30" s="128">
        <v>0.47791924872751135</v>
      </c>
      <c r="H30" s="128">
        <v>0.2780176679422971</v>
      </c>
      <c r="I30" s="128">
        <v>1.1266271405928712</v>
      </c>
    </row>
    <row r="31" spans="1:9" x14ac:dyDescent="0.25">
      <c r="A31" s="175" t="s">
        <v>359</v>
      </c>
      <c r="B31" s="193">
        <v>5.986942484036879</v>
      </c>
      <c r="C31" s="125">
        <v>5.4799499999999997</v>
      </c>
      <c r="D31" s="125">
        <v>2.2592518821051653</v>
      </c>
      <c r="E31" s="125">
        <v>13.726144366142044</v>
      </c>
      <c r="F31" s="128">
        <v>0.1277909917883801</v>
      </c>
      <c r="G31" s="128">
        <v>0.40697789836684417</v>
      </c>
      <c r="H31" s="128">
        <v>0.51459116792069048</v>
      </c>
      <c r="I31" s="128">
        <v>1.0493600580759148</v>
      </c>
    </row>
    <row r="32" spans="1:9" x14ac:dyDescent="0.25">
      <c r="A32" s="175" t="s">
        <v>336</v>
      </c>
      <c r="B32" s="125">
        <v>14.469204505628065</v>
      </c>
      <c r="C32" s="125">
        <v>13.957219982354985</v>
      </c>
      <c r="D32" s="125">
        <v>14.4</v>
      </c>
      <c r="E32" s="125">
        <v>42.826424487983047</v>
      </c>
      <c r="F32" s="128">
        <v>0.6878366219884936</v>
      </c>
      <c r="G32" s="128">
        <v>0.66873004915547996</v>
      </c>
      <c r="H32" s="128">
        <v>0.6878366219884936</v>
      </c>
      <c r="I32" s="128">
        <v>2.0444032931324672</v>
      </c>
    </row>
  </sheetData>
  <mergeCells count="4">
    <mergeCell ref="B2:E2"/>
    <mergeCell ref="F2:I2"/>
    <mergeCell ref="A2:A3"/>
    <mergeCell ref="A1:I1"/>
  </mergeCells>
  <pageMargins left="0.511811024" right="0.511811024" top="0.78740157499999996" bottom="0.78740157499999996" header="0.31496062000000002" footer="0.31496062000000002"/>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32"/>
  <sheetViews>
    <sheetView workbookViewId="0">
      <selection sqref="A1:F1"/>
    </sheetView>
  </sheetViews>
  <sheetFormatPr baseColWidth="10" defaultColWidth="9.140625" defaultRowHeight="15" x14ac:dyDescent="0.25"/>
  <cols>
    <col min="1" max="1" width="18.7109375" style="145" customWidth="1"/>
    <col min="2" max="2" width="15" style="147" customWidth="1"/>
    <col min="3" max="3" width="15.28515625" style="147" customWidth="1"/>
    <col min="4" max="4" width="15.7109375" style="147" customWidth="1"/>
    <col min="5" max="5" width="13.5703125" style="147" customWidth="1"/>
    <col min="6" max="6" width="17.85546875" style="147" bestFit="1" customWidth="1"/>
    <col min="7" max="16384" width="9.140625" style="145"/>
  </cols>
  <sheetData>
    <row r="1" spans="1:6" ht="32.25" customHeight="1" x14ac:dyDescent="0.25">
      <c r="A1" s="247" t="s">
        <v>295</v>
      </c>
      <c r="B1" s="247"/>
      <c r="C1" s="247"/>
      <c r="D1" s="247"/>
      <c r="E1" s="247"/>
      <c r="F1" s="247"/>
    </row>
    <row r="2" spans="1:6" s="114" customFormat="1" ht="15.75" customHeight="1" x14ac:dyDescent="0.25">
      <c r="A2" s="246" t="s">
        <v>335</v>
      </c>
      <c r="B2" s="249" t="s">
        <v>59</v>
      </c>
      <c r="C2" s="249"/>
      <c r="D2" s="249"/>
      <c r="E2" s="249"/>
      <c r="F2" s="249"/>
    </row>
    <row r="3" spans="1:6" s="146" customFormat="1" ht="24" x14ac:dyDescent="0.25">
      <c r="A3" s="246"/>
      <c r="B3" s="132" t="s">
        <v>60</v>
      </c>
      <c r="C3" s="132" t="s">
        <v>61</v>
      </c>
      <c r="D3" s="132" t="s">
        <v>62</v>
      </c>
      <c r="E3" s="132" t="s">
        <v>63</v>
      </c>
      <c r="F3" s="143" t="s">
        <v>211</v>
      </c>
    </row>
    <row r="4" spans="1:6" x14ac:dyDescent="0.25">
      <c r="A4" s="175" t="s">
        <v>135</v>
      </c>
      <c r="B4" s="135">
        <v>0</v>
      </c>
      <c r="C4" s="135">
        <v>0</v>
      </c>
      <c r="D4" s="135">
        <v>0</v>
      </c>
      <c r="E4" s="135">
        <v>5.7</v>
      </c>
      <c r="F4" s="126" t="s">
        <v>212</v>
      </c>
    </row>
    <row r="5" spans="1:6" x14ac:dyDescent="0.25">
      <c r="A5" s="175" t="s">
        <v>338</v>
      </c>
      <c r="B5" s="135">
        <v>4</v>
      </c>
      <c r="C5" s="135">
        <v>0</v>
      </c>
      <c r="D5" s="135">
        <v>0</v>
      </c>
      <c r="E5" s="135">
        <v>0.5</v>
      </c>
      <c r="F5" s="126"/>
    </row>
    <row r="6" spans="1:6" x14ac:dyDescent="0.25">
      <c r="A6" s="175" t="s">
        <v>94</v>
      </c>
      <c r="B6" s="135">
        <v>0</v>
      </c>
      <c r="C6" s="135">
        <v>0</v>
      </c>
      <c r="D6" s="135">
        <v>0</v>
      </c>
      <c r="E6" s="135">
        <v>121</v>
      </c>
      <c r="F6" s="126" t="s">
        <v>212</v>
      </c>
    </row>
    <row r="7" spans="1:6" x14ac:dyDescent="0.25">
      <c r="A7" s="175" t="s">
        <v>104</v>
      </c>
      <c r="B7" s="135">
        <v>1</v>
      </c>
      <c r="C7" s="135">
        <v>0</v>
      </c>
      <c r="D7" s="135">
        <v>0</v>
      </c>
      <c r="E7" s="135">
        <v>38.5</v>
      </c>
      <c r="F7" s="126"/>
    </row>
    <row r="8" spans="1:6" x14ac:dyDescent="0.25">
      <c r="A8" s="175" t="s">
        <v>89</v>
      </c>
      <c r="B8" s="194">
        <v>14.96</v>
      </c>
      <c r="C8" s="135">
        <v>0</v>
      </c>
      <c r="D8" s="135">
        <v>3.5</v>
      </c>
      <c r="E8" s="135">
        <v>140</v>
      </c>
      <c r="F8" s="126"/>
    </row>
    <row r="9" spans="1:6" x14ac:dyDescent="0.25">
      <c r="A9" s="175" t="s">
        <v>134</v>
      </c>
      <c r="B9" s="135">
        <v>0</v>
      </c>
      <c r="C9" s="135">
        <v>0</v>
      </c>
      <c r="D9" s="135">
        <v>0</v>
      </c>
      <c r="E9" s="135">
        <v>74</v>
      </c>
      <c r="F9" s="126"/>
    </row>
    <row r="10" spans="1:6" x14ac:dyDescent="0.25">
      <c r="A10" s="175" t="s">
        <v>99</v>
      </c>
      <c r="B10" s="135" t="s">
        <v>157</v>
      </c>
      <c r="C10" s="135" t="s">
        <v>157</v>
      </c>
      <c r="D10" s="135">
        <v>16.600000000000001</v>
      </c>
      <c r="E10" s="135">
        <v>17.899999999999999</v>
      </c>
      <c r="F10" s="126"/>
    </row>
    <row r="11" spans="1:6" x14ac:dyDescent="0.25">
      <c r="A11" s="175" t="s">
        <v>339</v>
      </c>
      <c r="B11" s="135" t="s">
        <v>157</v>
      </c>
      <c r="C11" s="135" t="s">
        <v>157</v>
      </c>
      <c r="D11" s="194">
        <v>33.479999999999997</v>
      </c>
      <c r="E11" s="135">
        <v>48</v>
      </c>
      <c r="F11" s="126" t="s">
        <v>212</v>
      </c>
    </row>
    <row r="12" spans="1:6" x14ac:dyDescent="0.25">
      <c r="A12" s="175" t="s">
        <v>106</v>
      </c>
      <c r="B12" s="135">
        <v>0</v>
      </c>
      <c r="C12" s="135">
        <v>0</v>
      </c>
      <c r="D12" s="135">
        <v>0</v>
      </c>
      <c r="E12" s="135">
        <v>1</v>
      </c>
      <c r="F12" s="126"/>
    </row>
    <row r="13" spans="1:6" x14ac:dyDescent="0.25">
      <c r="A13" s="175" t="s">
        <v>91</v>
      </c>
      <c r="B13" s="135">
        <v>0</v>
      </c>
      <c r="C13" s="135">
        <v>0</v>
      </c>
      <c r="D13" s="135">
        <v>0</v>
      </c>
      <c r="E13" s="135">
        <v>5</v>
      </c>
      <c r="F13" s="126"/>
    </row>
    <row r="14" spans="1:6" x14ac:dyDescent="0.25">
      <c r="A14" s="177" t="s">
        <v>80</v>
      </c>
      <c r="B14" s="135" t="s">
        <v>157</v>
      </c>
      <c r="C14" s="135" t="s">
        <v>157</v>
      </c>
      <c r="D14" s="135" t="s">
        <v>157</v>
      </c>
      <c r="E14" s="135">
        <v>65</v>
      </c>
      <c r="F14" s="126"/>
    </row>
    <row r="15" spans="1:6" x14ac:dyDescent="0.25">
      <c r="A15" s="177" t="s">
        <v>93</v>
      </c>
      <c r="B15" s="135" t="s">
        <v>157</v>
      </c>
      <c r="C15" s="135" t="s">
        <v>157</v>
      </c>
      <c r="D15" s="135" t="s">
        <v>157</v>
      </c>
      <c r="E15" s="135" t="s">
        <v>157</v>
      </c>
      <c r="F15" s="126"/>
    </row>
    <row r="16" spans="1:6" x14ac:dyDescent="0.25">
      <c r="A16" s="177" t="s">
        <v>107</v>
      </c>
      <c r="B16" s="135">
        <v>0</v>
      </c>
      <c r="C16" s="135">
        <v>0</v>
      </c>
      <c r="D16" s="135">
        <v>0</v>
      </c>
      <c r="E16" s="135">
        <v>6</v>
      </c>
      <c r="F16" s="126"/>
    </row>
    <row r="17" spans="1:6" x14ac:dyDescent="0.25">
      <c r="A17" s="177" t="s">
        <v>340</v>
      </c>
      <c r="B17" s="135">
        <v>0</v>
      </c>
      <c r="C17" s="135">
        <v>0</v>
      </c>
      <c r="D17" s="135">
        <v>0</v>
      </c>
      <c r="E17" s="135">
        <v>1.3</v>
      </c>
      <c r="F17" s="126"/>
    </row>
    <row r="18" spans="1:6" x14ac:dyDescent="0.25">
      <c r="A18" s="177" t="s">
        <v>136</v>
      </c>
      <c r="B18" s="135">
        <v>0</v>
      </c>
      <c r="C18" s="135" t="s">
        <v>157</v>
      </c>
      <c r="D18" s="135" t="s">
        <v>157</v>
      </c>
      <c r="E18" s="194">
        <v>33.43</v>
      </c>
      <c r="F18" s="126" t="s">
        <v>213</v>
      </c>
    </row>
    <row r="19" spans="1:6" x14ac:dyDescent="0.25">
      <c r="A19" s="177" t="s">
        <v>137</v>
      </c>
      <c r="B19" s="135" t="s">
        <v>157</v>
      </c>
      <c r="C19" s="135" t="s">
        <v>157</v>
      </c>
      <c r="D19" s="135" t="s">
        <v>157</v>
      </c>
      <c r="E19" s="135" t="s">
        <v>157</v>
      </c>
      <c r="F19" s="126"/>
    </row>
    <row r="20" spans="1:6" x14ac:dyDescent="0.25">
      <c r="A20" s="177" t="s">
        <v>100</v>
      </c>
      <c r="B20" s="135" t="s">
        <v>157</v>
      </c>
      <c r="C20" s="135" t="s">
        <v>157</v>
      </c>
      <c r="D20" s="135" t="s">
        <v>157</v>
      </c>
      <c r="E20" s="135" t="s">
        <v>157</v>
      </c>
      <c r="F20" s="126"/>
    </row>
    <row r="21" spans="1:6" x14ac:dyDescent="0.25">
      <c r="A21" s="177" t="s">
        <v>97</v>
      </c>
      <c r="B21" s="135" t="s">
        <v>157</v>
      </c>
      <c r="C21" s="135" t="s">
        <v>157</v>
      </c>
      <c r="D21" s="135">
        <v>30</v>
      </c>
      <c r="E21" s="135" t="s">
        <v>157</v>
      </c>
      <c r="F21" s="126"/>
    </row>
    <row r="22" spans="1:6" x14ac:dyDescent="0.25">
      <c r="A22" s="175" t="s">
        <v>90</v>
      </c>
      <c r="B22" s="135" t="s">
        <v>157</v>
      </c>
      <c r="C22" s="135" t="s">
        <v>157</v>
      </c>
      <c r="D22" s="135" t="s">
        <v>157</v>
      </c>
      <c r="E22" s="135">
        <v>11.9</v>
      </c>
      <c r="F22" s="126"/>
    </row>
    <row r="23" spans="1:6" x14ac:dyDescent="0.25">
      <c r="A23" s="177" t="s">
        <v>98</v>
      </c>
      <c r="B23" s="135">
        <v>0</v>
      </c>
      <c r="C23" s="135">
        <v>0</v>
      </c>
      <c r="D23" s="135">
        <v>0</v>
      </c>
      <c r="E23" s="135">
        <v>20</v>
      </c>
      <c r="F23" s="126"/>
    </row>
    <row r="24" spans="1:6" x14ac:dyDescent="0.25">
      <c r="A24" s="177" t="s">
        <v>81</v>
      </c>
      <c r="B24" s="135">
        <v>0</v>
      </c>
      <c r="C24" s="135">
        <v>0</v>
      </c>
      <c r="D24" s="135">
        <v>16.399999999999999</v>
      </c>
      <c r="E24" s="194">
        <v>59.664999999999999</v>
      </c>
      <c r="F24" s="126" t="s">
        <v>210</v>
      </c>
    </row>
    <row r="25" spans="1:6" x14ac:dyDescent="0.25">
      <c r="A25" s="175" t="s">
        <v>109</v>
      </c>
      <c r="B25" s="135">
        <v>0</v>
      </c>
      <c r="C25" s="135">
        <v>0</v>
      </c>
      <c r="D25" s="135">
        <v>0</v>
      </c>
      <c r="E25" s="135">
        <v>35</v>
      </c>
      <c r="F25" s="126"/>
    </row>
    <row r="26" spans="1:6" x14ac:dyDescent="0.25">
      <c r="A26" s="175" t="s">
        <v>110</v>
      </c>
      <c r="B26" s="135">
        <v>0</v>
      </c>
      <c r="C26" s="135">
        <v>0</v>
      </c>
      <c r="D26" s="135">
        <v>33.4</v>
      </c>
      <c r="E26" s="135">
        <v>11</v>
      </c>
      <c r="F26" s="126"/>
    </row>
    <row r="27" spans="1:6" x14ac:dyDescent="0.25">
      <c r="A27" s="175" t="s">
        <v>82</v>
      </c>
      <c r="B27" s="135" t="s">
        <v>157</v>
      </c>
      <c r="C27" s="135" t="s">
        <v>157</v>
      </c>
      <c r="D27" s="135" t="s">
        <v>157</v>
      </c>
      <c r="E27" s="135">
        <v>28</v>
      </c>
      <c r="F27" s="126"/>
    </row>
    <row r="28" spans="1:6" x14ac:dyDescent="0.25">
      <c r="A28" s="175" t="s">
        <v>355</v>
      </c>
      <c r="B28" s="135">
        <v>0</v>
      </c>
      <c r="C28" s="135">
        <v>0</v>
      </c>
      <c r="D28" s="135">
        <v>0</v>
      </c>
      <c r="E28" s="135">
        <v>9</v>
      </c>
      <c r="F28" s="126"/>
    </row>
    <row r="29" spans="1:6" x14ac:dyDescent="0.25">
      <c r="A29" s="175" t="s">
        <v>112</v>
      </c>
      <c r="B29" s="135">
        <v>0</v>
      </c>
      <c r="C29" s="135">
        <v>0</v>
      </c>
      <c r="D29" s="135">
        <v>0</v>
      </c>
      <c r="E29" s="135">
        <v>0</v>
      </c>
      <c r="F29" s="126"/>
    </row>
    <row r="30" spans="1:6" x14ac:dyDescent="0.25">
      <c r="A30" s="175" t="s">
        <v>337</v>
      </c>
      <c r="B30" s="135">
        <v>0</v>
      </c>
      <c r="C30" s="135">
        <v>0</v>
      </c>
      <c r="D30" s="135">
        <v>0</v>
      </c>
      <c r="E30" s="135">
        <v>0</v>
      </c>
      <c r="F30" s="126"/>
    </row>
    <row r="31" spans="1:6" x14ac:dyDescent="0.25">
      <c r="A31" s="175" t="s">
        <v>359</v>
      </c>
      <c r="B31" s="135">
        <v>32.9</v>
      </c>
      <c r="C31" s="135" t="s">
        <v>157</v>
      </c>
      <c r="D31" s="135">
        <v>74</v>
      </c>
      <c r="E31" s="135">
        <v>59</v>
      </c>
      <c r="F31" s="126"/>
    </row>
    <row r="32" spans="1:6" x14ac:dyDescent="0.25">
      <c r="A32" s="175" t="s">
        <v>336</v>
      </c>
      <c r="B32" s="135">
        <v>0</v>
      </c>
      <c r="C32" s="135">
        <v>12.4</v>
      </c>
      <c r="D32" s="135">
        <v>25.5</v>
      </c>
      <c r="E32" s="135">
        <v>120.8</v>
      </c>
      <c r="F32" s="126" t="s">
        <v>210</v>
      </c>
    </row>
  </sheetData>
  <mergeCells count="3">
    <mergeCell ref="B2:F2"/>
    <mergeCell ref="A2:A3"/>
    <mergeCell ref="A1:F1"/>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32"/>
  <sheetViews>
    <sheetView workbookViewId="0">
      <selection activeCell="F18" sqref="F18"/>
    </sheetView>
  </sheetViews>
  <sheetFormatPr baseColWidth="10" defaultColWidth="9.140625" defaultRowHeight="15" x14ac:dyDescent="0.25"/>
  <cols>
    <col min="1" max="2" width="25.85546875" style="145" customWidth="1"/>
    <col min="3" max="16384" width="9.140625" style="145"/>
  </cols>
  <sheetData>
    <row r="1" spans="1:2" ht="36.75" customHeight="1" x14ac:dyDescent="0.25">
      <c r="A1" s="247" t="s">
        <v>296</v>
      </c>
      <c r="B1" s="247"/>
    </row>
    <row r="2" spans="1:2" s="114" customFormat="1" ht="15.75" customHeight="1" x14ac:dyDescent="0.25">
      <c r="A2" s="174" t="s">
        <v>335</v>
      </c>
      <c r="B2" s="138" t="s">
        <v>269</v>
      </c>
    </row>
    <row r="3" spans="1:2" x14ac:dyDescent="0.25">
      <c r="A3" s="175" t="s">
        <v>135</v>
      </c>
      <c r="B3" s="123">
        <v>119.74525281310433</v>
      </c>
    </row>
    <row r="4" spans="1:2" x14ac:dyDescent="0.25">
      <c r="A4" s="175" t="s">
        <v>338</v>
      </c>
      <c r="B4" s="123">
        <v>383.10791085458499</v>
      </c>
    </row>
    <row r="5" spans="1:2" x14ac:dyDescent="0.25">
      <c r="A5" s="175" t="s">
        <v>94</v>
      </c>
      <c r="B5" s="123">
        <v>258.67888802040113</v>
      </c>
    </row>
    <row r="6" spans="1:2" x14ac:dyDescent="0.25">
      <c r="A6" s="175" t="s">
        <v>104</v>
      </c>
      <c r="B6" s="123">
        <v>400.22696521486881</v>
      </c>
    </row>
    <row r="7" spans="1:2" x14ac:dyDescent="0.25">
      <c r="A7" s="175" t="s">
        <v>89</v>
      </c>
      <c r="B7" s="123">
        <v>622.69114581655003</v>
      </c>
    </row>
    <row r="8" spans="1:2" x14ac:dyDescent="0.25">
      <c r="A8" s="175" t="s">
        <v>134</v>
      </c>
      <c r="B8" s="123">
        <v>201.93646618236957</v>
      </c>
    </row>
    <row r="9" spans="1:2" x14ac:dyDescent="0.25">
      <c r="A9" s="175" t="s">
        <v>99</v>
      </c>
      <c r="B9" s="123">
        <v>555.13621264059839</v>
      </c>
    </row>
    <row r="10" spans="1:2" x14ac:dyDescent="0.25">
      <c r="A10" s="175" t="s">
        <v>339</v>
      </c>
      <c r="B10" s="123">
        <v>786.3813588742006</v>
      </c>
    </row>
    <row r="11" spans="1:2" x14ac:dyDescent="0.25">
      <c r="A11" s="175" t="s">
        <v>106</v>
      </c>
      <c r="B11" s="123">
        <v>295.67559396003298</v>
      </c>
    </row>
    <row r="12" spans="1:2" x14ac:dyDescent="0.25">
      <c r="A12" s="175" t="s">
        <v>91</v>
      </c>
      <c r="B12" s="123">
        <v>220.42026188108966</v>
      </c>
    </row>
    <row r="13" spans="1:2" x14ac:dyDescent="0.25">
      <c r="A13" s="177" t="s">
        <v>80</v>
      </c>
      <c r="B13" s="123">
        <v>359.07149491832314</v>
      </c>
    </row>
    <row r="14" spans="1:2" x14ac:dyDescent="0.25">
      <c r="A14" s="177" t="s">
        <v>93</v>
      </c>
      <c r="B14" s="123">
        <v>178.16954603407731</v>
      </c>
    </row>
    <row r="15" spans="1:2" x14ac:dyDescent="0.25">
      <c r="A15" s="177" t="s">
        <v>107</v>
      </c>
      <c r="B15" s="123">
        <v>568.66078153899537</v>
      </c>
    </row>
    <row r="16" spans="1:2" x14ac:dyDescent="0.25">
      <c r="A16" s="177" t="s">
        <v>340</v>
      </c>
      <c r="B16" s="123">
        <v>260.85855321059006</v>
      </c>
    </row>
    <row r="17" spans="1:2" x14ac:dyDescent="0.25">
      <c r="A17" s="177" t="s">
        <v>136</v>
      </c>
      <c r="B17" s="123">
        <v>339.10775338439731</v>
      </c>
    </row>
    <row r="18" spans="1:2" x14ac:dyDescent="0.25">
      <c r="A18" s="177" t="s">
        <v>137</v>
      </c>
      <c r="B18" s="123">
        <v>65.867454640563651</v>
      </c>
    </row>
    <row r="19" spans="1:2" x14ac:dyDescent="0.25">
      <c r="A19" s="177" t="s">
        <v>100</v>
      </c>
      <c r="B19" s="123">
        <v>507.60632895870094</v>
      </c>
    </row>
    <row r="20" spans="1:2" x14ac:dyDescent="0.25">
      <c r="A20" s="177" t="s">
        <v>97</v>
      </c>
      <c r="B20" s="123">
        <v>751.75986648285198</v>
      </c>
    </row>
    <row r="21" spans="1:2" x14ac:dyDescent="0.25">
      <c r="A21" s="175" t="s">
        <v>90</v>
      </c>
      <c r="B21" s="123">
        <v>108.15783785251818</v>
      </c>
    </row>
    <row r="22" spans="1:2" x14ac:dyDescent="0.25">
      <c r="A22" s="177" t="s">
        <v>98</v>
      </c>
      <c r="B22" s="123">
        <v>250.03152036471562</v>
      </c>
    </row>
    <row r="23" spans="1:2" x14ac:dyDescent="0.25">
      <c r="A23" s="177" t="s">
        <v>81</v>
      </c>
      <c r="B23" s="123">
        <v>435.81201037427024</v>
      </c>
    </row>
    <row r="24" spans="1:2" x14ac:dyDescent="0.25">
      <c r="A24" s="175" t="s">
        <v>109</v>
      </c>
      <c r="B24" s="123">
        <v>292.25771066011367</v>
      </c>
    </row>
    <row r="25" spans="1:2" x14ac:dyDescent="0.25">
      <c r="A25" s="175" t="s">
        <v>341</v>
      </c>
      <c r="B25" s="123">
        <v>492.16313611720108</v>
      </c>
    </row>
    <row r="26" spans="1:2" x14ac:dyDescent="0.25">
      <c r="A26" s="175" t="s">
        <v>82</v>
      </c>
      <c r="B26" s="123">
        <v>128.21990277171696</v>
      </c>
    </row>
    <row r="27" spans="1:2" x14ac:dyDescent="0.25">
      <c r="A27" s="175" t="s">
        <v>355</v>
      </c>
      <c r="B27" s="123">
        <v>426.29111719397298</v>
      </c>
    </row>
    <row r="28" spans="1:2" x14ac:dyDescent="0.25">
      <c r="A28" s="175" t="s">
        <v>112</v>
      </c>
      <c r="B28" s="123">
        <v>477.6184788918892</v>
      </c>
    </row>
    <row r="29" spans="1:2" x14ac:dyDescent="0.25">
      <c r="A29" s="175" t="s">
        <v>337</v>
      </c>
      <c r="B29" s="123">
        <v>494.05840278255897</v>
      </c>
    </row>
    <row r="30" spans="1:2" x14ac:dyDescent="0.25">
      <c r="A30" s="175" t="s">
        <v>359</v>
      </c>
      <c r="B30" s="123">
        <v>357.04482962817599</v>
      </c>
    </row>
    <row r="31" spans="1:2" x14ac:dyDescent="0.25">
      <c r="A31" s="175" t="s">
        <v>336</v>
      </c>
      <c r="B31" s="126">
        <v>439</v>
      </c>
    </row>
    <row r="32" spans="1:2" x14ac:dyDescent="0.25">
      <c r="A32" s="196" t="s">
        <v>270</v>
      </c>
    </row>
  </sheetData>
  <mergeCells count="1">
    <mergeCell ref="A1:B1"/>
  </mergeCell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31"/>
  <sheetViews>
    <sheetView workbookViewId="0">
      <selection activeCell="H18" sqref="H18"/>
    </sheetView>
  </sheetViews>
  <sheetFormatPr baseColWidth="10" defaultColWidth="9.140625" defaultRowHeight="15" x14ac:dyDescent="0.25"/>
  <cols>
    <col min="1" max="1" width="22.140625" style="145" customWidth="1"/>
    <col min="2" max="2" width="15.140625" style="145" bestFit="1" customWidth="1"/>
    <col min="3" max="3" width="15" style="145" bestFit="1" customWidth="1"/>
    <col min="4" max="16384" width="9.140625" style="145"/>
  </cols>
  <sheetData>
    <row r="1" spans="1:3" s="114" customFormat="1" ht="34.5" customHeight="1" x14ac:dyDescent="0.25">
      <c r="A1" s="247" t="s">
        <v>297</v>
      </c>
      <c r="B1" s="247"/>
      <c r="C1" s="247"/>
    </row>
    <row r="2" spans="1:3" s="114" customFormat="1" ht="15.75" customHeight="1" x14ac:dyDescent="0.25">
      <c r="A2" s="174" t="s">
        <v>335</v>
      </c>
      <c r="B2" s="142" t="s">
        <v>75</v>
      </c>
      <c r="C2" s="142" t="s">
        <v>76</v>
      </c>
    </row>
    <row r="3" spans="1:3" x14ac:dyDescent="0.25">
      <c r="A3" s="175" t="s">
        <v>135</v>
      </c>
      <c r="B3" s="131">
        <v>149</v>
      </c>
      <c r="C3" s="195">
        <v>7.3577667153398574</v>
      </c>
    </row>
    <row r="4" spans="1:3" x14ac:dyDescent="0.25">
      <c r="A4" s="175" t="s">
        <v>338</v>
      </c>
      <c r="B4" s="131">
        <v>524</v>
      </c>
      <c r="C4" s="195">
        <v>9.3410395721376034</v>
      </c>
    </row>
    <row r="5" spans="1:3" x14ac:dyDescent="0.25">
      <c r="A5" s="175" t="s">
        <v>94</v>
      </c>
      <c r="B5" s="131">
        <v>640</v>
      </c>
      <c r="C5" s="195">
        <v>6.8919286362326995</v>
      </c>
    </row>
    <row r="6" spans="1:3" x14ac:dyDescent="0.25">
      <c r="A6" s="175" t="s">
        <v>104</v>
      </c>
      <c r="B6" s="131">
        <v>540</v>
      </c>
      <c r="C6" s="195">
        <v>18.931612005727164</v>
      </c>
    </row>
    <row r="7" spans="1:3" x14ac:dyDescent="0.25">
      <c r="A7" s="175" t="s">
        <v>89</v>
      </c>
      <c r="B7" s="131">
        <v>548.99015192244792</v>
      </c>
      <c r="C7" s="195">
        <v>3.4661950699874549</v>
      </c>
    </row>
    <row r="8" spans="1:3" x14ac:dyDescent="0.25">
      <c r="A8" s="175" t="s">
        <v>134</v>
      </c>
      <c r="B8" s="131">
        <v>476</v>
      </c>
      <c r="C8" s="195">
        <v>15.903892377424761</v>
      </c>
    </row>
    <row r="9" spans="1:3" x14ac:dyDescent="0.25">
      <c r="A9" s="175" t="s">
        <v>99</v>
      </c>
      <c r="B9" s="131">
        <v>273</v>
      </c>
      <c r="C9" s="195">
        <v>7.5600504778754987</v>
      </c>
    </row>
    <row r="10" spans="1:3" x14ac:dyDescent="0.25">
      <c r="A10" s="175" t="s">
        <v>339</v>
      </c>
      <c r="B10" s="124">
        <v>871</v>
      </c>
      <c r="C10" s="195">
        <v>4.1445364992580043</v>
      </c>
    </row>
    <row r="11" spans="1:3" x14ac:dyDescent="0.25">
      <c r="A11" s="175" t="s">
        <v>106</v>
      </c>
      <c r="B11" s="131">
        <v>276</v>
      </c>
      <c r="C11" s="195">
        <v>8.0840862126788355</v>
      </c>
    </row>
    <row r="12" spans="1:3" x14ac:dyDescent="0.25">
      <c r="A12" s="175" t="s">
        <v>91</v>
      </c>
      <c r="B12" s="131">
        <v>66</v>
      </c>
      <c r="C12" s="195">
        <v>6.8576415947133817</v>
      </c>
    </row>
    <row r="13" spans="1:3" x14ac:dyDescent="0.25">
      <c r="A13" s="177" t="s">
        <v>80</v>
      </c>
      <c r="B13" s="131">
        <v>244</v>
      </c>
      <c r="C13" s="195">
        <v>5.289036066673936</v>
      </c>
    </row>
    <row r="14" spans="1:3" x14ac:dyDescent="0.25">
      <c r="A14" s="177" t="s">
        <v>93</v>
      </c>
      <c r="B14" s="131" t="s">
        <v>207</v>
      </c>
      <c r="C14" s="195" t="s">
        <v>207</v>
      </c>
    </row>
    <row r="15" spans="1:3" x14ac:dyDescent="0.25">
      <c r="A15" s="177" t="s">
        <v>107</v>
      </c>
      <c r="B15" s="131">
        <v>474</v>
      </c>
      <c r="C15" s="195">
        <v>4.8605414273995082</v>
      </c>
    </row>
    <row r="16" spans="1:3" x14ac:dyDescent="0.25">
      <c r="A16" s="177" t="s">
        <v>340</v>
      </c>
      <c r="B16" s="131">
        <v>326</v>
      </c>
      <c r="C16" s="195">
        <v>13.810685997108228</v>
      </c>
    </row>
    <row r="17" spans="1:3" x14ac:dyDescent="0.25">
      <c r="A17" s="177" t="s">
        <v>136</v>
      </c>
      <c r="B17" s="131">
        <v>455</v>
      </c>
      <c r="C17" s="195">
        <v>12.800480735417159</v>
      </c>
    </row>
    <row r="18" spans="1:3" x14ac:dyDescent="0.25">
      <c r="A18" s="177" t="s">
        <v>137</v>
      </c>
      <c r="B18" s="131">
        <v>103</v>
      </c>
      <c r="C18" s="195">
        <v>15.425165483571449</v>
      </c>
    </row>
    <row r="19" spans="1:3" x14ac:dyDescent="0.25">
      <c r="A19" s="177" t="s">
        <v>100</v>
      </c>
      <c r="B19" s="131">
        <v>103</v>
      </c>
      <c r="C19" s="195">
        <v>5.4892083762122228</v>
      </c>
    </row>
    <row r="20" spans="1:3" x14ac:dyDescent="0.25">
      <c r="A20" s="177" t="s">
        <v>97</v>
      </c>
      <c r="B20" s="131">
        <v>58</v>
      </c>
      <c r="C20" s="195">
        <v>3.2742759333944531</v>
      </c>
    </row>
    <row r="21" spans="1:3" x14ac:dyDescent="0.25">
      <c r="A21" s="175" t="s">
        <v>90</v>
      </c>
      <c r="B21" s="131">
        <v>105</v>
      </c>
      <c r="C21" s="195">
        <v>14.988737034742465</v>
      </c>
    </row>
    <row r="22" spans="1:3" x14ac:dyDescent="0.25">
      <c r="A22" s="177" t="s">
        <v>98</v>
      </c>
      <c r="B22" s="131">
        <v>174</v>
      </c>
      <c r="C22" s="195">
        <v>4.1814489297293091</v>
      </c>
    </row>
    <row r="23" spans="1:3" x14ac:dyDescent="0.25">
      <c r="A23" s="177" t="s">
        <v>81</v>
      </c>
      <c r="B23" s="131">
        <v>148</v>
      </c>
      <c r="C23" s="195">
        <v>6.6095299597041972</v>
      </c>
    </row>
    <row r="24" spans="1:3" x14ac:dyDescent="0.25">
      <c r="A24" s="175" t="s">
        <v>109</v>
      </c>
      <c r="B24" s="131">
        <v>448</v>
      </c>
      <c r="C24" s="195">
        <v>11.5248242914484</v>
      </c>
    </row>
    <row r="25" spans="1:3" x14ac:dyDescent="0.25">
      <c r="A25" s="175" t="s">
        <v>341</v>
      </c>
      <c r="B25" s="131">
        <v>952</v>
      </c>
      <c r="C25" s="195">
        <v>7.8311215350577594</v>
      </c>
    </row>
    <row r="26" spans="1:3" x14ac:dyDescent="0.25">
      <c r="A26" s="175" t="s">
        <v>82</v>
      </c>
      <c r="B26" s="131">
        <v>73</v>
      </c>
      <c r="C26" s="195">
        <v>5.53</v>
      </c>
    </row>
    <row r="27" spans="1:3" x14ac:dyDescent="0.25">
      <c r="A27" s="175" t="s">
        <v>355</v>
      </c>
      <c r="B27" s="131">
        <v>385</v>
      </c>
      <c r="C27" s="195">
        <v>9.585767848637488</v>
      </c>
    </row>
    <row r="28" spans="1:3" x14ac:dyDescent="0.25">
      <c r="A28" s="175" t="s">
        <v>112</v>
      </c>
      <c r="B28" s="131">
        <v>53</v>
      </c>
      <c r="C28" s="195">
        <v>3.5011623198305171</v>
      </c>
    </row>
    <row r="29" spans="1:3" x14ac:dyDescent="0.25">
      <c r="A29" s="175" t="s">
        <v>337</v>
      </c>
      <c r="B29" s="131">
        <v>351</v>
      </c>
      <c r="C29" s="195">
        <v>20.04892852471302</v>
      </c>
    </row>
    <row r="30" spans="1:3" x14ac:dyDescent="0.25">
      <c r="A30" s="175" t="s">
        <v>359</v>
      </c>
      <c r="B30" s="131">
        <v>431</v>
      </c>
      <c r="C30" s="195">
        <v>6.5964978871310134</v>
      </c>
    </row>
    <row r="31" spans="1:3" x14ac:dyDescent="0.25">
      <c r="A31" s="175" t="s">
        <v>336</v>
      </c>
      <c r="B31" s="131">
        <v>1225</v>
      </c>
      <c r="C31" s="195">
        <v>5.8513879301104499</v>
      </c>
    </row>
  </sheetData>
  <mergeCells count="1">
    <mergeCell ref="A1:C1"/>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vt:i4>
      </vt:variant>
    </vt:vector>
  </HeadingPairs>
  <TitlesOfParts>
    <vt:vector size="26" baseType="lpstr">
      <vt:lpstr>Datos generales</vt:lpstr>
      <vt:lpstr>Socioeco</vt:lpstr>
      <vt:lpstr>Infraestructura</vt:lpstr>
      <vt:lpstr>Flot TC</vt:lpstr>
      <vt:lpstr>Flota TI</vt:lpstr>
      <vt:lpstr>Movilidad</vt:lpstr>
      <vt:lpstr>Tránsito</vt:lpstr>
      <vt:lpstr>Energía</vt:lpstr>
      <vt:lpstr>Seguridad vial</vt:lpstr>
      <vt:lpstr>Costos</vt:lpstr>
      <vt:lpstr>Patrimonio</vt:lpstr>
      <vt:lpstr>prep-Cuadro5</vt:lpstr>
      <vt:lpstr>prep-Cuadro7</vt:lpstr>
      <vt:lpstr>prep-Cuadro8 </vt:lpstr>
      <vt:lpstr>prep-Cuadro9</vt:lpstr>
      <vt:lpstr>prep-Cuadro10</vt:lpstr>
      <vt:lpstr>prep2-Cuadro10</vt:lpstr>
      <vt:lpstr>prep-Cuadro 30</vt:lpstr>
      <vt:lpstr>prep-Cuadro 49</vt:lpstr>
      <vt:lpstr>prep-Cuadro 50</vt:lpstr>
      <vt:lpstr>prep-Cuadro 51</vt:lpstr>
      <vt:lpstr>prep-Cuadro 55</vt:lpstr>
      <vt:lpstr>prep-Cuadro 56</vt:lpstr>
      <vt:lpstr>prep-Cuadro 58</vt:lpstr>
      <vt:lpstr>Hoja1</vt:lpstr>
      <vt:lpstr>'prep-Cuadro 56'!_Toc398222323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asd</dc:creator>
  <cp:lastModifiedBy>ROLANDO, PABLO</cp:lastModifiedBy>
  <dcterms:created xsi:type="dcterms:W3CDTF">2015-02-11T17:32:05Z</dcterms:created>
  <dcterms:modified xsi:type="dcterms:W3CDTF">2016-12-07T15:08:50Z</dcterms:modified>
</cp:coreProperties>
</file>